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준호\법인관련서류\이사회관련-국장님\2021년\자료취합\1차추경\"/>
    </mc:Choice>
  </mc:AlternateContent>
  <xr:revisionPtr revIDLastSave="0" documentId="13_ncr:1_{86F56F0F-EF18-4909-A8B9-6C1014F285A7}" xr6:coauthVersionLast="46" xr6:coauthVersionMax="46" xr10:uidLastSave="{00000000-0000-0000-0000-000000000000}"/>
  <bookViews>
    <workbookView xWindow="-120" yWindow="-120" windowWidth="29040" windowHeight="15840" activeTab="4" xr2:uid="{00000000-000D-0000-FFFF-FFFF00000000}"/>
  </bookViews>
  <sheets>
    <sheet name="예산표지" sheetId="12" r:id="rId1"/>
    <sheet name="예산총칙" sheetId="13" r:id="rId2"/>
    <sheet name="예산총괄" sheetId="14" r:id="rId3"/>
    <sheet name="예산내역" sheetId="15" r:id="rId4"/>
    <sheet name="증감사유양식 변경" sheetId="17" r:id="rId5"/>
  </sheets>
  <definedNames>
    <definedName name="_xlnm.Print_Area" localSheetId="3">예산내역!$A$1:$H$105</definedName>
    <definedName name="_xlnm.Print_Area" localSheetId="2">예산총괄!$A$1:$E$30</definedName>
    <definedName name="_xlnm.Print_Area" localSheetId="1">예산총칙!$A$1:$C$27</definedName>
    <definedName name="_xlnm.Print_Area" localSheetId="0">예산표지!$A$1:$A$6</definedName>
    <definedName name="_xlnm.Print_Area" localSheetId="4">'증감사유양식 변경'!$A$1:$E$36</definedName>
  </definedNames>
  <calcPr calcId="191029" iterateCount="1"/>
</workbook>
</file>

<file path=xl/calcChain.xml><?xml version="1.0" encoding="utf-8"?>
<calcChain xmlns="http://schemas.openxmlformats.org/spreadsheetml/2006/main">
  <c r="E31" i="17" l="1"/>
  <c r="E11" i="17"/>
  <c r="E9" i="17"/>
  <c r="E7" i="17"/>
  <c r="G42" i="15"/>
  <c r="G43" i="15"/>
  <c r="G38" i="15"/>
  <c r="G26" i="15"/>
  <c r="G27" i="15"/>
  <c r="G77" i="15" l="1"/>
  <c r="D103" i="15"/>
  <c r="D102" i="15" s="1"/>
  <c r="D100" i="15"/>
  <c r="D99" i="15"/>
  <c r="D96" i="15"/>
  <c r="D95" i="15"/>
  <c r="D93" i="15"/>
  <c r="D92" i="15" s="1"/>
  <c r="D82" i="15"/>
  <c r="D81" i="15" s="1"/>
  <c r="D75" i="15"/>
  <c r="D74" i="15" s="1"/>
  <c r="D70" i="15"/>
  <c r="D69" i="15" s="1"/>
  <c r="D63" i="15"/>
  <c r="D59" i="15"/>
  <c r="D50" i="15"/>
  <c r="D40" i="15"/>
  <c r="D39" i="15" s="1"/>
  <c r="D36" i="15"/>
  <c r="D35" i="15" s="1"/>
  <c r="D25" i="15"/>
  <c r="G101" i="15" l="1"/>
  <c r="E33" i="17" l="1"/>
  <c r="E27" i="17"/>
  <c r="E23" i="17" l="1"/>
  <c r="E21" i="17"/>
  <c r="E19" i="17"/>
  <c r="E25" i="17"/>
  <c r="E50" i="15" l="1"/>
  <c r="G51" i="15" l="1"/>
  <c r="G52" i="15"/>
  <c r="G56" i="15"/>
  <c r="G57" i="15"/>
  <c r="G76" i="15" l="1"/>
  <c r="F101" i="15" l="1"/>
  <c r="F57" i="15"/>
  <c r="F56" i="15"/>
  <c r="F52" i="15"/>
  <c r="F51" i="15"/>
  <c r="F38" i="15"/>
  <c r="C20" i="14" l="1"/>
  <c r="G50" i="15"/>
  <c r="F50" i="15"/>
  <c r="D20" i="14"/>
  <c r="E5" i="17" l="1"/>
  <c r="C28" i="14" l="1"/>
  <c r="D28" i="14" l="1"/>
  <c r="C13" i="14" l="1"/>
  <c r="E29" i="17" l="1"/>
  <c r="E13" i="17"/>
  <c r="E35" i="17" l="1"/>
  <c r="E17" i="17"/>
  <c r="F104" i="15" l="1"/>
  <c r="G104" i="15"/>
  <c r="G91" i="15"/>
  <c r="G79" i="15"/>
  <c r="G80" i="15"/>
  <c r="G78" i="15"/>
  <c r="G64" i="15"/>
  <c r="G65" i="15"/>
  <c r="G66" i="15"/>
  <c r="G67" i="15"/>
  <c r="G62" i="15"/>
  <c r="G60" i="15"/>
  <c r="F83" i="15"/>
  <c r="F84" i="15"/>
  <c r="F85" i="15"/>
  <c r="F86" i="15"/>
  <c r="F87" i="15"/>
  <c r="F88" i="15"/>
  <c r="F89" i="15"/>
  <c r="F90" i="15"/>
  <c r="F91" i="15"/>
  <c r="F60" i="15"/>
  <c r="F61" i="15"/>
  <c r="F62" i="15"/>
  <c r="F64" i="15"/>
  <c r="F65" i="15"/>
  <c r="F66" i="15"/>
  <c r="F67" i="15"/>
  <c r="F68" i="15"/>
  <c r="F71" i="15"/>
  <c r="F72" i="15"/>
  <c r="F73" i="15"/>
  <c r="F76" i="15"/>
  <c r="F77" i="15"/>
  <c r="F78" i="15"/>
  <c r="F79" i="15"/>
  <c r="F80" i="15"/>
  <c r="F30" i="15"/>
  <c r="F31" i="15"/>
  <c r="F34" i="15"/>
  <c r="F37" i="15"/>
  <c r="F41" i="15"/>
  <c r="F42" i="15"/>
  <c r="F43" i="15"/>
  <c r="F7" i="15"/>
  <c r="F8" i="15"/>
  <c r="F9" i="15"/>
  <c r="F10" i="15"/>
  <c r="F11" i="15"/>
  <c r="F13" i="15"/>
  <c r="F14" i="15"/>
  <c r="F16" i="15"/>
  <c r="F17" i="15"/>
  <c r="F20" i="15"/>
  <c r="F21" i="15"/>
  <c r="F22" i="15"/>
  <c r="F23" i="15"/>
  <c r="F26" i="15"/>
  <c r="F27" i="15"/>
  <c r="E103" i="15"/>
  <c r="E100" i="15"/>
  <c r="E99" i="15"/>
  <c r="E96" i="15"/>
  <c r="E95" i="15"/>
  <c r="E93" i="15"/>
  <c r="E92" i="15" s="1"/>
  <c r="E82" i="15"/>
  <c r="E75" i="15"/>
  <c r="E70" i="15"/>
  <c r="E63" i="15"/>
  <c r="E59" i="15"/>
  <c r="D21" i="14" s="1"/>
  <c r="E40" i="15"/>
  <c r="G40" i="15" s="1"/>
  <c r="E36" i="15"/>
  <c r="G36" i="15" s="1"/>
  <c r="E33" i="15"/>
  <c r="E32" i="15" s="1"/>
  <c r="E29" i="15"/>
  <c r="E28" i="15" s="1"/>
  <c r="E25" i="15"/>
  <c r="G25" i="15" s="1"/>
  <c r="E19" i="15"/>
  <c r="E18" i="15" s="1"/>
  <c r="E15" i="15"/>
  <c r="E12" i="15"/>
  <c r="E6" i="15"/>
  <c r="D22" i="14" l="1"/>
  <c r="E49" i="15"/>
  <c r="E35" i="15"/>
  <c r="G35" i="15" s="1"/>
  <c r="D13" i="14"/>
  <c r="E81" i="15"/>
  <c r="D25" i="14"/>
  <c r="E102" i="15"/>
  <c r="D29" i="14"/>
  <c r="E74" i="15"/>
  <c r="G74" i="15" s="1"/>
  <c r="D24" i="14"/>
  <c r="E69" i="15"/>
  <c r="D23" i="14"/>
  <c r="E39" i="15"/>
  <c r="G39" i="15" s="1"/>
  <c r="D14" i="14"/>
  <c r="E24" i="15"/>
  <c r="D10" i="14"/>
  <c r="E5" i="15" l="1"/>
  <c r="E48" i="15"/>
  <c r="C24" i="14" l="1"/>
  <c r="C23" i="14"/>
  <c r="F70" i="15" l="1"/>
  <c r="G75" i="15"/>
  <c r="F75" i="15"/>
  <c r="F69" i="15" l="1"/>
  <c r="C29" i="14"/>
  <c r="E29" i="14" s="1"/>
  <c r="G99" i="15"/>
  <c r="C25" i="14"/>
  <c r="E25" i="14" s="1"/>
  <c r="C21" i="14"/>
  <c r="E21" i="14" s="1"/>
  <c r="C14" i="14"/>
  <c r="E14" i="14" s="1"/>
  <c r="D33" i="15"/>
  <c r="F33" i="15" s="1"/>
  <c r="D29" i="15"/>
  <c r="F29" i="15" s="1"/>
  <c r="C10" i="14"/>
  <c r="D19" i="15"/>
  <c r="F19" i="15" s="1"/>
  <c r="D15" i="15"/>
  <c r="F15" i="15" s="1"/>
  <c r="D12" i="15"/>
  <c r="F12" i="15" s="1"/>
  <c r="D6" i="15"/>
  <c r="F6" i="15" s="1"/>
  <c r="E28" i="14"/>
  <c r="E27" i="14"/>
  <c r="E26" i="14"/>
  <c r="E24" i="14"/>
  <c r="E23" i="14"/>
  <c r="E20" i="14"/>
  <c r="D19" i="14"/>
  <c r="E13" i="14"/>
  <c r="E12" i="14"/>
  <c r="E11" i="14"/>
  <c r="E9" i="14"/>
  <c r="E8" i="14"/>
  <c r="E7" i="14"/>
  <c r="E6" i="14"/>
  <c r="D5" i="14"/>
  <c r="F100" i="15" l="1"/>
  <c r="G100" i="15"/>
  <c r="C22" i="14"/>
  <c r="C19" i="14" s="1"/>
  <c r="E19" i="14" s="1"/>
  <c r="D49" i="15"/>
  <c r="F99" i="15"/>
  <c r="C5" i="14"/>
  <c r="E5" i="14" s="1"/>
  <c r="E10" i="14"/>
  <c r="F82" i="15"/>
  <c r="G82" i="15"/>
  <c r="G59" i="15"/>
  <c r="F59" i="15"/>
  <c r="G63" i="15"/>
  <c r="F63" i="15"/>
  <c r="G103" i="15"/>
  <c r="F103" i="15"/>
  <c r="F36" i="15"/>
  <c r="F25" i="15"/>
  <c r="F40" i="15"/>
  <c r="D32" i="15"/>
  <c r="F32" i="15" s="1"/>
  <c r="D18" i="15"/>
  <c r="F18" i="15" s="1"/>
  <c r="D28" i="15"/>
  <c r="F28" i="15" s="1"/>
  <c r="D24" i="15"/>
  <c r="G24" i="15" s="1"/>
  <c r="F39" i="15"/>
  <c r="E22" i="14" l="1"/>
  <c r="D48" i="15"/>
  <c r="F35" i="15"/>
  <c r="F24" i="15"/>
  <c r="F102" i="15"/>
  <c r="G102" i="15"/>
  <c r="G49" i="15"/>
  <c r="F49" i="15"/>
  <c r="F74" i="15"/>
  <c r="F81" i="15"/>
  <c r="G81" i="15"/>
  <c r="D5" i="15"/>
  <c r="G5" i="15" s="1"/>
  <c r="F5" i="15" l="1"/>
  <c r="F48" i="15"/>
  <c r="G48" i="15"/>
  <c r="H48" i="15"/>
</calcChain>
</file>

<file path=xl/sharedStrings.xml><?xml version="1.0" encoding="utf-8"?>
<sst xmlns="http://schemas.openxmlformats.org/spreadsheetml/2006/main" count="266" uniqueCount="238">
  <si>
    <t>사회복지법인 무일복지재단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</si>
  <si>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</si>
  <si>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</si>
  <si>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</si>
  <si>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</si>
  <si>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</si>
  <si>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01재 산 수 입</t>
    <phoneticPr fontId="4" type="noConversion"/>
  </si>
  <si>
    <t>기본재산수입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</si>
  <si>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</si>
  <si>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</si>
  <si>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</si>
  <si>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 수입</t>
    <phoneticPr fontId="4" type="noConversion"/>
  </si>
  <si>
    <t>04보조금수입</t>
    <phoneticPr fontId="4" type="noConversion"/>
  </si>
  <si>
    <t>보조금 수입</t>
    <phoneticPr fontId="4" type="noConversion"/>
  </si>
  <si>
    <t>05후   원   금</t>
    <phoneticPr fontId="4" type="noConversion"/>
  </si>
  <si>
    <t>후원금수입</t>
    <phoneticPr fontId="4" type="noConversion"/>
  </si>
  <si>
    <t>06차   입   금</t>
    <phoneticPr fontId="4" type="noConversion"/>
  </si>
  <si>
    <t>차입금</t>
    <phoneticPr fontId="4" type="noConversion"/>
  </si>
  <si>
    <t>07전   입   금</t>
    <phoneticPr fontId="4" type="noConversion"/>
  </si>
  <si>
    <t>전입금</t>
    <phoneticPr fontId="4" type="noConversion"/>
  </si>
  <si>
    <t>08이   월   금</t>
    <phoneticPr fontId="4" type="noConversion"/>
  </si>
  <si>
    <t>이월금</t>
    <phoneticPr fontId="4" type="noConversion"/>
  </si>
  <si>
    <t>09잡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</si>
  <si>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</si>
  <si>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</si>
  <si>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</si>
  <si>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</si>
  <si>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</si>
  <si>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</si>
  <si>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</si>
  <si>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</si>
  <si>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</si>
  <si>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</si>
  <si>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</si>
  <si>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</si>
  <si>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</si>
  <si>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</si>
  <si>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</si>
  <si>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</si>
  <si>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</si>
  <si>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</si>
  <si>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</si>
  <si>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</si>
  <si>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</si>
  <si>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</si>
  <si>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4" type="noConversion"/>
  </si>
  <si>
    <t xml:space="preserve">    대로 시행할 수 있으며, 다음 이사회 때 예산에 반영한다.</t>
    <phoneticPr fontId="2" type="noConversion"/>
  </si>
  <si>
    <t xml:space="preserve">7. 보편적으로 발생하는 지출에 있어서는 세출예산에도 불구하고 초과 집행하고 차기 </t>
    <phoneticPr fontId="4" type="noConversion"/>
  </si>
  <si>
    <t xml:space="preserve">   이사회에서 추가경정예산을 승인 받을 수 있다.</t>
    <phoneticPr fontId="4" type="noConversion"/>
  </si>
  <si>
    <t xml:space="preserve">8. 세출예산에서 초과지출이 발생할 경우에 동일관 내의 목간전용으로 부족한 예산을  </t>
    <phoneticPr fontId="4" type="noConversion"/>
  </si>
  <si>
    <t xml:space="preserve">    집행 할 수가 있다.</t>
    <phoneticPr fontId="4" type="noConversion"/>
  </si>
  <si>
    <t>61 부채상환금</t>
    <phoneticPr fontId="4" type="noConversion"/>
  </si>
  <si>
    <t>■ 무일복지재단</t>
    <phoneticPr fontId="4" type="noConversion"/>
  </si>
  <si>
    <t xml:space="preserve">관 </t>
    <phoneticPr fontId="4" type="noConversion"/>
  </si>
  <si>
    <t xml:space="preserve">항 </t>
    <phoneticPr fontId="4" type="noConversion"/>
  </si>
  <si>
    <t>목</t>
    <phoneticPr fontId="4" type="noConversion"/>
  </si>
  <si>
    <t>산출근거</t>
    <phoneticPr fontId="4" type="noConversion"/>
  </si>
  <si>
    <t>총계</t>
    <phoneticPr fontId="4" type="noConversion"/>
  </si>
  <si>
    <t>01 재산수입</t>
    <phoneticPr fontId="4" type="noConversion"/>
  </si>
  <si>
    <t>11 기본재산수입</t>
    <phoneticPr fontId="4" type="noConversion"/>
  </si>
  <si>
    <t>111 임대료수입</t>
    <phoneticPr fontId="4" type="noConversion"/>
  </si>
  <si>
    <t>112 배당 및 이자수입</t>
    <phoneticPr fontId="4" type="noConversion"/>
  </si>
  <si>
    <t>113 재산매각수입</t>
    <phoneticPr fontId="4" type="noConversion"/>
  </si>
  <si>
    <t>114 기타수입</t>
    <phoneticPr fontId="4" type="noConversion"/>
  </si>
  <si>
    <t>02 사업수입</t>
    <phoneticPr fontId="4" type="noConversion"/>
  </si>
  <si>
    <t>21 사업수입</t>
    <phoneticPr fontId="4" type="noConversion"/>
  </si>
  <si>
    <t>211 사업수입</t>
    <phoneticPr fontId="4" type="noConversion"/>
  </si>
  <si>
    <t>03 과년도수입</t>
    <phoneticPr fontId="4" type="noConversion"/>
  </si>
  <si>
    <t>31 과년도수입</t>
    <phoneticPr fontId="4" type="noConversion"/>
  </si>
  <si>
    <t>311 과년도수입</t>
    <phoneticPr fontId="4" type="noConversion"/>
  </si>
  <si>
    <t>04 보조금수입</t>
    <phoneticPr fontId="4" type="noConversion"/>
  </si>
  <si>
    <t>41 보조금수입</t>
    <phoneticPr fontId="4" type="noConversion"/>
  </si>
  <si>
    <t>411 국고보조금</t>
    <phoneticPr fontId="4" type="noConversion"/>
  </si>
  <si>
    <t>412 시.도보조금</t>
    <phoneticPr fontId="4" type="noConversion"/>
  </si>
  <si>
    <t>413 시.군.구보조금</t>
    <phoneticPr fontId="4" type="noConversion"/>
  </si>
  <si>
    <t>414 기타보조금</t>
    <phoneticPr fontId="4" type="noConversion"/>
  </si>
  <si>
    <t>05 후원금수입</t>
    <phoneticPr fontId="4" type="noConversion"/>
  </si>
  <si>
    <t>51 후원금수입</t>
    <phoneticPr fontId="4" type="noConversion"/>
  </si>
  <si>
    <t>511 지정후원금수입</t>
    <phoneticPr fontId="2" type="noConversion"/>
  </si>
  <si>
    <t xml:space="preserve">일반후원금 및 모금후원금 </t>
    <phoneticPr fontId="4" type="noConversion"/>
  </si>
  <si>
    <t>06 차입금</t>
    <phoneticPr fontId="4" type="noConversion"/>
  </si>
  <si>
    <t>61 차입금</t>
    <phoneticPr fontId="4" type="noConversion"/>
  </si>
  <si>
    <t>611 금융기관차입금</t>
    <phoneticPr fontId="4" type="noConversion"/>
  </si>
  <si>
    <t>612 기타차입금</t>
    <phoneticPr fontId="4" type="noConversion"/>
  </si>
  <si>
    <t>07 전입금</t>
    <phoneticPr fontId="4" type="noConversion"/>
  </si>
  <si>
    <t>71 전입금</t>
    <phoneticPr fontId="4" type="noConversion"/>
  </si>
  <si>
    <t>711 시설회계전입금</t>
    <phoneticPr fontId="4" type="noConversion"/>
  </si>
  <si>
    <t xml:space="preserve">08 이월금 </t>
    <phoneticPr fontId="4" type="noConversion"/>
  </si>
  <si>
    <t xml:space="preserve">81 이월금 </t>
    <phoneticPr fontId="4" type="noConversion"/>
  </si>
  <si>
    <t>811 전년도이월금</t>
    <phoneticPr fontId="4" type="noConversion"/>
  </si>
  <si>
    <t>812 전년도이월금(후원금)</t>
    <phoneticPr fontId="4" type="noConversion"/>
  </si>
  <si>
    <t>09 잡수입</t>
    <phoneticPr fontId="4" type="noConversion"/>
  </si>
  <si>
    <t>91 잡수입</t>
    <phoneticPr fontId="4" type="noConversion"/>
  </si>
  <si>
    <t>911 불용품매각대</t>
    <phoneticPr fontId="4" type="noConversion"/>
  </si>
  <si>
    <t>912 기타예금이자</t>
    <phoneticPr fontId="4" type="noConversion"/>
  </si>
  <si>
    <t>통장이자수입</t>
    <phoneticPr fontId="4" type="noConversion"/>
  </si>
  <si>
    <t>913 기타잡수입</t>
    <phoneticPr fontId="4" type="noConversion"/>
  </si>
  <si>
    <t>01 사무비</t>
    <phoneticPr fontId="4" type="noConversion"/>
  </si>
  <si>
    <t>11 인건비</t>
    <phoneticPr fontId="4" type="noConversion"/>
  </si>
  <si>
    <t>12 업무추진비</t>
    <phoneticPr fontId="4" type="noConversion"/>
  </si>
  <si>
    <t>121 기관운영비</t>
    <phoneticPr fontId="4" type="noConversion"/>
  </si>
  <si>
    <t>122 직책보조비</t>
    <phoneticPr fontId="4" type="noConversion"/>
  </si>
  <si>
    <t>123 회의비</t>
    <phoneticPr fontId="4" type="noConversion"/>
  </si>
  <si>
    <t>13 운영비</t>
    <phoneticPr fontId="4" type="noConversion"/>
  </si>
  <si>
    <t>131 여비</t>
    <phoneticPr fontId="4" type="noConversion"/>
  </si>
  <si>
    <t>133 공공요금</t>
    <phoneticPr fontId="4" type="noConversion"/>
  </si>
  <si>
    <t>134 제세공과금</t>
    <phoneticPr fontId="4" type="noConversion"/>
  </si>
  <si>
    <t>135 차량비</t>
    <phoneticPr fontId="4" type="noConversion"/>
  </si>
  <si>
    <t>02 재산조성비</t>
    <phoneticPr fontId="4" type="noConversion"/>
  </si>
  <si>
    <t>21 시설비</t>
    <phoneticPr fontId="4" type="noConversion"/>
  </si>
  <si>
    <t>211 시설비</t>
    <phoneticPr fontId="4" type="noConversion"/>
  </si>
  <si>
    <t>212 자산취득비</t>
    <phoneticPr fontId="4" type="noConversion"/>
  </si>
  <si>
    <t>213 시설장비유지비</t>
    <phoneticPr fontId="4" type="noConversion"/>
  </si>
  <si>
    <t>03 사업비</t>
    <phoneticPr fontId="4" type="noConversion"/>
  </si>
  <si>
    <t>31 일반사업비</t>
    <phoneticPr fontId="4" type="noConversion"/>
  </si>
  <si>
    <t>311 무의탁무료급식</t>
    <phoneticPr fontId="4" type="noConversion"/>
  </si>
  <si>
    <t>312 자원봉사자관리</t>
    <phoneticPr fontId="4" type="noConversion"/>
  </si>
  <si>
    <t>자원봉사자 교육 및 관리 등</t>
    <phoneticPr fontId="4" type="noConversion"/>
  </si>
  <si>
    <t>314 홍보계몽사업</t>
    <phoneticPr fontId="4" type="noConversion"/>
  </si>
  <si>
    <t>316 직원교육및연수</t>
    <phoneticPr fontId="4" type="noConversion"/>
  </si>
  <si>
    <t>317 기타사업비</t>
    <phoneticPr fontId="4" type="noConversion"/>
  </si>
  <si>
    <t>지역사회연계사업 등</t>
    <phoneticPr fontId="2" type="noConversion"/>
  </si>
  <si>
    <t>04 전출금</t>
    <phoneticPr fontId="4" type="noConversion"/>
  </si>
  <si>
    <t>41 전출금</t>
    <phoneticPr fontId="4" type="noConversion"/>
  </si>
  <si>
    <t>411 시설전출금</t>
    <phoneticPr fontId="4" type="noConversion"/>
  </si>
  <si>
    <t>412 무량수전시설전출금(후원금)</t>
    <phoneticPr fontId="4" type="noConversion"/>
  </si>
  <si>
    <t>413 참좋은노인복지센터시설전출금(후원금)</t>
    <phoneticPr fontId="4" type="noConversion"/>
  </si>
  <si>
    <t>414 지역아동센터시설전출금(후원금)</t>
    <phoneticPr fontId="4" type="noConversion"/>
  </si>
  <si>
    <t>415 참좋은우리집시설전출금(후원금)</t>
    <phoneticPr fontId="4" type="noConversion"/>
  </si>
  <si>
    <t>416 참좋은기억학교 시설전출금(후원금)</t>
    <phoneticPr fontId="4" type="noConversion"/>
  </si>
  <si>
    <t>418참좋은주간보호센터시설전출금(후원금)</t>
    <phoneticPr fontId="4" type="noConversion"/>
  </si>
  <si>
    <t>51과년도지출</t>
    <phoneticPr fontId="4" type="noConversion"/>
  </si>
  <si>
    <t>511과년도지출</t>
    <phoneticPr fontId="4" type="noConversion"/>
  </si>
  <si>
    <t>06 상환금</t>
    <phoneticPr fontId="4" type="noConversion"/>
  </si>
  <si>
    <t>611 원금상환금</t>
    <phoneticPr fontId="4" type="noConversion"/>
  </si>
  <si>
    <t>612 이자지급금</t>
    <phoneticPr fontId="4" type="noConversion"/>
  </si>
  <si>
    <t>07 잡지출</t>
    <phoneticPr fontId="4" type="noConversion"/>
  </si>
  <si>
    <t>71 잡지출</t>
    <phoneticPr fontId="4" type="noConversion"/>
  </si>
  <si>
    <t>08 예비비</t>
    <phoneticPr fontId="4" type="noConversion"/>
  </si>
  <si>
    <t>81 예비비</t>
    <phoneticPr fontId="4" type="noConversion"/>
  </si>
  <si>
    <t>811 예비비</t>
    <phoneticPr fontId="4" type="noConversion"/>
  </si>
  <si>
    <t>417참좋은어린이집전출금(후원금)</t>
    <phoneticPr fontId="4" type="noConversion"/>
  </si>
  <si>
    <t>1) 세입예산 내역</t>
    <phoneticPr fontId="2" type="noConversion"/>
  </si>
  <si>
    <t>2) 세출예산 내역</t>
    <phoneticPr fontId="2" type="noConversion"/>
  </si>
  <si>
    <t>419대명사회복지관</t>
    <phoneticPr fontId="4" type="noConversion"/>
  </si>
  <si>
    <t>4. 본 예산은 사회복지법인 재무회계규칙 제 2장 예산과 결산에 의거 편성하며 집행한다.</t>
    <phoneticPr fontId="4" type="noConversion"/>
  </si>
  <si>
    <t>5. 보조금, 후원금등의 세입이 감소할 경우 기존사업을 축소 할 수 있다.</t>
    <phoneticPr fontId="4" type="noConversion"/>
  </si>
  <si>
    <t>6. 국시비 보조금, 후원금등의 세입이 증가 할 경우 세입세출 예산을 초과 할 수 있다.</t>
    <phoneticPr fontId="4" type="noConversion"/>
  </si>
  <si>
    <t>증감(B-A)</t>
    <phoneticPr fontId="4" type="noConversion"/>
  </si>
  <si>
    <t>액수</t>
    <phoneticPr fontId="4" type="noConversion"/>
  </si>
  <si>
    <t>%</t>
    <phoneticPr fontId="4" type="noConversion"/>
  </si>
  <si>
    <t>512 비지정후원금수입</t>
    <phoneticPr fontId="4" type="noConversion"/>
  </si>
  <si>
    <t>132 수용비및수수료</t>
    <phoneticPr fontId="4" type="noConversion"/>
  </si>
  <si>
    <t xml:space="preserve">     (단위 : 원)</t>
    <phoneticPr fontId="4" type="noConversion"/>
  </si>
  <si>
    <t xml:space="preserve">                (단위 : 원)</t>
    <phoneticPr fontId="4" type="noConversion"/>
  </si>
  <si>
    <t>(단위 : 원)</t>
    <phoneticPr fontId="2" type="noConversion"/>
  </si>
  <si>
    <t>(단위:원)</t>
    <phoneticPr fontId="4" type="noConversion"/>
  </si>
  <si>
    <t>항 목</t>
    <phoneticPr fontId="4" type="noConversion"/>
  </si>
  <si>
    <t>○ 세출의 주요내용</t>
    <phoneticPr fontId="4" type="noConversion"/>
  </si>
  <si>
    <t>○ 세입의 주요내용</t>
    <phoneticPr fontId="4" type="noConversion"/>
  </si>
  <si>
    <t>(단위:원)</t>
    <phoneticPr fontId="4" type="noConversion"/>
  </si>
  <si>
    <t>■ 시설명 : 사회복지법인 무일복지재단</t>
    <phoneticPr fontId="4" type="noConversion"/>
  </si>
  <si>
    <t>81 예비비</t>
    <phoneticPr fontId="4" type="noConversion"/>
  </si>
  <si>
    <t>811 예비비</t>
    <phoneticPr fontId="4" type="noConversion"/>
  </si>
  <si>
    <t>산하시설 및 유관기관 종사자 경조사 화환</t>
    <phoneticPr fontId="2" type="noConversion"/>
  </si>
  <si>
    <t xml:space="preserve">관리자 연수 및 세미나 참석 </t>
    <phoneticPr fontId="2" type="noConversion"/>
  </si>
  <si>
    <t>91 잡수입</t>
    <phoneticPr fontId="2" type="noConversion"/>
  </si>
  <si>
    <t>41 전출금</t>
    <phoneticPr fontId="2" type="noConversion"/>
  </si>
  <si>
    <t>711 잡지출</t>
    <phoneticPr fontId="4" type="noConversion"/>
  </si>
  <si>
    <t>812 반환금</t>
    <phoneticPr fontId="4" type="noConversion"/>
  </si>
  <si>
    <t xml:space="preserve">기타 </t>
    <phoneticPr fontId="2" type="noConversion"/>
  </si>
  <si>
    <t>81 이월금</t>
    <phoneticPr fontId="4" type="noConversion"/>
  </si>
  <si>
    <t>812 전년도이월금(후원금)</t>
    <phoneticPr fontId="2" type="noConversion"/>
  </si>
  <si>
    <t>913 기타잡수입</t>
    <phoneticPr fontId="2" type="noConversion"/>
  </si>
  <si>
    <t>111 급여</t>
    <phoneticPr fontId="2" type="noConversion"/>
  </si>
  <si>
    <t>112 제수당</t>
    <phoneticPr fontId="2" type="noConversion"/>
  </si>
  <si>
    <t>115 퇴직금 및 퇴직적립금</t>
    <phoneticPr fontId="2" type="noConversion"/>
  </si>
  <si>
    <t>116 사회보험부담금</t>
    <phoneticPr fontId="2" type="noConversion"/>
  </si>
  <si>
    <t>법인협회비 50,000원×12월(중앙)
법인협회비 400,000원×1년(대구)
CMS 및 신원보증보험료  200,000원
재산세, 기타 1,500,000원</t>
    <phoneticPr fontId="4" type="noConversion"/>
  </si>
  <si>
    <t>512 비지정후원금</t>
    <phoneticPr fontId="2" type="noConversion"/>
  </si>
  <si>
    <t>잡수입 감소</t>
    <phoneticPr fontId="2" type="noConversion"/>
  </si>
  <si>
    <t>11 인건비</t>
    <phoneticPr fontId="4" type="noConversion"/>
  </si>
  <si>
    <t>111 급여</t>
  </si>
  <si>
    <t>112 제수당</t>
  </si>
  <si>
    <t>115 퇴직금 및 퇴직적립금</t>
  </si>
  <si>
    <t>116 사회보험부담금</t>
  </si>
  <si>
    <t>2021년 무일복지재단
1차 추가경정 세입·세출 예산(안)</t>
    <phoneticPr fontId="4" type="noConversion"/>
  </si>
  <si>
    <t xml:space="preserve">2021.   05.  </t>
    <phoneticPr fontId="4" type="noConversion"/>
  </si>
  <si>
    <t>1. 무일복지재단 2021년도 1차 추가경정 세입,세출예산은 다음과 같다.</t>
    <phoneticPr fontId="4" type="noConversion"/>
  </si>
  <si>
    <t>1. 2021년 1차 추가경정 세입·세출예산(안) 총괄내역서</t>
    <phoneticPr fontId="4" type="noConversion"/>
  </si>
  <si>
    <t>최초예산(A)</t>
    <phoneticPr fontId="4" type="noConversion"/>
  </si>
  <si>
    <t>1차추경(B)</t>
    <phoneticPr fontId="4" type="noConversion"/>
  </si>
  <si>
    <t>2021년
최초예산(A)</t>
    <phoneticPr fontId="2" type="noConversion"/>
  </si>
  <si>
    <t>2021년
1차추경(B)</t>
    <phoneticPr fontId="2" type="noConversion"/>
  </si>
  <si>
    <t>2021년
최초예산(A)</t>
    <phoneticPr fontId="36" type="noConversion"/>
  </si>
  <si>
    <t>2021년
1차추경(B)</t>
    <phoneticPr fontId="4" type="noConversion"/>
  </si>
  <si>
    <t>2021년 무일복지재단 1차 추가경정 세입.세출예산(안) 증감사유</t>
    <phoneticPr fontId="4" type="noConversion"/>
  </si>
  <si>
    <t>급여 2,189,900*12=26,278,800</t>
    <phoneticPr fontId="2" type="noConversion"/>
  </si>
  <si>
    <t>연장근로수당  330,070 * 12 = 3,960,840</t>
    <phoneticPr fontId="2" type="noConversion"/>
  </si>
  <si>
    <t>국민연금       30,239,640 *  4.50% = 1,360,780
건강보험       30,239,640 *  3.43% = 1,037.220
장기요양보험  1,037,220 * 11.52% =    119,490
고용보험       30,239,640 *  1.25% =    378,000
산재보험       30,239,640 *  0.76% =    229,820</t>
    <phoneticPr fontId="2" type="noConversion"/>
  </si>
  <si>
    <t xml:space="preserve">   = 3,125,310</t>
    <phoneticPr fontId="2" type="noConversion"/>
  </si>
  <si>
    <t>법인 소식지 등</t>
    <phoneticPr fontId="2" type="noConversion"/>
  </si>
  <si>
    <t>511 지정후원금</t>
    <phoneticPr fontId="2" type="noConversion"/>
  </si>
  <si>
    <t>한국불교대학 지정후원금으로 인한 증액</t>
    <phoneticPr fontId="4" type="noConversion"/>
  </si>
  <si>
    <t>한국불교대학 후원 예정이던 금액 지정후원금으로 후원하여 감액</t>
    <phoneticPr fontId="4" type="noConversion"/>
  </si>
  <si>
    <t>811 전년도이월금</t>
    <phoneticPr fontId="2" type="noConversion"/>
  </si>
  <si>
    <t>이월금(대명)      42,500,000 
 이월금(운영비)     1,402,335</t>
    <phoneticPr fontId="2" type="noConversion"/>
  </si>
  <si>
    <t>이월금(수자타)  147,059,608
 이월금(후원금)    37,032,233</t>
    <phoneticPr fontId="2" type="noConversion"/>
  </si>
  <si>
    <t>전년도 이월금 확정으로 인한 증액</t>
    <phoneticPr fontId="2" type="noConversion"/>
  </si>
  <si>
    <t>전년도 이월금 확정으로 인한 감액</t>
    <phoneticPr fontId="2" type="noConversion"/>
  </si>
  <si>
    <t>급여 확정으로 인한 증액</t>
    <phoneticPr fontId="2" type="noConversion"/>
  </si>
  <si>
    <t>급여 확정으로 인한 감액</t>
    <phoneticPr fontId="2" type="noConversion"/>
  </si>
  <si>
    <t>12 업무추진비</t>
    <phoneticPr fontId="2" type="noConversion"/>
  </si>
  <si>
    <t>123 회의비</t>
    <phoneticPr fontId="2" type="noConversion"/>
  </si>
  <si>
    <t>이사회 회의 경비로 인한 증액</t>
    <phoneticPr fontId="2" type="noConversion"/>
  </si>
  <si>
    <t>외부회계감사 및 출연재산보고 수수료 증가로 인한 증액</t>
    <phoneticPr fontId="2" type="noConversion"/>
  </si>
  <si>
    <t>31 일반사업비</t>
    <phoneticPr fontId="2" type="noConversion"/>
  </si>
  <si>
    <t>311 무의탁무료급식</t>
    <phoneticPr fontId="2" type="noConversion"/>
  </si>
  <si>
    <t>314 홍보계몽사업</t>
    <phoneticPr fontId="2" type="noConversion"/>
  </si>
  <si>
    <t>법인 소식지 제작 비용 증가로 인한 증액</t>
    <phoneticPr fontId="2" type="noConversion"/>
  </si>
  <si>
    <t>417 참좋은어린이집전출금(후원금)</t>
    <phoneticPr fontId="2" type="noConversion"/>
  </si>
  <si>
    <t>참좋은 어린이집 운영비 부족으로 인해 전출금 증가</t>
    <phoneticPr fontId="2" type="noConversion"/>
  </si>
  <si>
    <r>
      <t>2. 세입.세출 예산 총액은</t>
    </r>
    <r>
      <rPr>
        <b/>
        <u/>
        <sz val="12"/>
        <rFont val="돋움"/>
        <family val="3"/>
        <charset val="129"/>
      </rPr>
      <t xml:space="preserve"> 349,090,000원 </t>
    </r>
    <r>
      <rPr>
        <sz val="12"/>
        <rFont val="돋움"/>
        <family val="3"/>
        <charset val="129"/>
      </rPr>
      <t>으로한다.</t>
    </r>
    <phoneticPr fontId="4" type="noConversion"/>
  </si>
  <si>
    <t>400,000원*25주 (7월~12월 추석 1주 제외)</t>
    <phoneticPr fontId="4" type="noConversion"/>
  </si>
  <si>
    <t>수자타 15,000,000원 * 2 = 30,000,000원
한국불교대학 법인운영비 10,000,000원</t>
    <phoneticPr fontId="2" type="noConversion"/>
  </si>
  <si>
    <t>연차수당            83,820 * 5 = 419,100</t>
    <phoneticPr fontId="2" type="noConversion"/>
  </si>
  <si>
    <t>상여금 39%(982,790 * 1 = 982,790) + 
          25%(629,990 * 1 = 629,990) = 1,612,780</t>
    <phoneticPr fontId="2" type="noConversion"/>
  </si>
  <si>
    <t xml:space="preserve">   = 5,992,720</t>
    <phoneticPr fontId="2" type="noConversion"/>
  </si>
  <si>
    <t>32,271,520 / 12 = 2,689,290</t>
    <phoneticPr fontId="2" type="noConversion"/>
  </si>
  <si>
    <t>여비 250,000원 * 2 = 500,000원</t>
    <phoneticPr fontId="2" type="noConversion"/>
  </si>
  <si>
    <t>법인세 환급금 969,890원
기타</t>
    <phoneticPr fontId="2" type="noConversion"/>
  </si>
  <si>
    <t>이사회 회의비 210,000원 * 4 = 840,000원
기타</t>
    <phoneticPr fontId="2" type="noConversion"/>
  </si>
  <si>
    <t>유선전화(KT)      9,140원 * 12 =   109,680원
유선전화(SK)     38,000원 * 12 =   456,000원
우편요금                               =  400,000원
기타</t>
    <phoneticPr fontId="2" type="noConversion"/>
  </si>
  <si>
    <t>노무사자문료     150,000원 * 12 =    1,800,000원
KCMS 요금         55,000원 * 12 =      660,000원
금융결제원요금    44,000원 * 12 =      528,000원
회계감사         4,400,000원 *  1 =    4,400,000원
출연재산보고   2,750,000원 *  1 =    2,750,000원
기타</t>
    <phoneticPr fontId="4" type="noConversion"/>
  </si>
  <si>
    <t>7,500,000원 * 4 = 30,000,000원</t>
    <phoneticPr fontId="2" type="noConversion"/>
  </si>
  <si>
    <t>코로나19로 인해 무의탁무료급식 축소 및 경로잔치 취소로 인한 감액</t>
    <phoneticPr fontId="2" type="noConversion"/>
  </si>
  <si>
    <t>이월금(대명)      12,500,000
이월금(수자타)  177,059,608
이월금(지정후원금)      9,000,000
이월금(비지정후원금)  43,747,143
이월금(운영비)     1,497,129</t>
    <phoneticPr fontId="2" type="noConversion"/>
  </si>
  <si>
    <t>이월금(대명)          12,500,000     이월금(수자타)         177,059,608     
이월금(지정후원금)   9,000,000    이월금(비지정후원금)  43,747,143
이월금(운영비)         1,497,129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</si>
</sst>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name val="굴림"/>
      <family val="3"/>
      <charset val="129"/>
    </font>
    <font>
      <b/>
      <sz val="25"/>
      <name val="돋움"/>
      <family val="3"/>
      <charset val="129"/>
    </font>
    <font>
      <sz val="20"/>
      <name val="돋움"/>
      <family val="3"/>
      <charset val="129"/>
    </font>
    <font>
      <sz val="12"/>
      <color theme="1"/>
      <name val="돋움"/>
      <family val="3"/>
      <charset val="129"/>
    </font>
    <font>
      <b/>
      <sz val="16"/>
      <name val="굴림"/>
      <family val="3"/>
      <charset val="129"/>
    </font>
    <font>
      <sz val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6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4"/>
      <name val="굴림"/>
      <family val="3"/>
      <charset val="129"/>
    </font>
    <font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0" fillId="0" borderId="0">
      <alignment vertical="center"/>
    </xf>
  </cellStyleXfs>
  <cellXfs count="261">
    <xf numFmtId="0" fontId="0" fillId="0" borderId="0" xfId="0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9" fillId="0" borderId="0" xfId="0" applyFont="1">
      <alignment vertical="center"/>
    </xf>
    <xf numFmtId="0" fontId="10" fillId="0" borderId="0" xfId="2" applyFont="1" applyAlignment="1">
      <alignment horizontal="center" vertical="center"/>
    </xf>
    <xf numFmtId="0" fontId="5" fillId="0" borderId="0" xfId="2">
      <alignment vertical="center"/>
    </xf>
    <xf numFmtId="0" fontId="4" fillId="0" borderId="0" xfId="2" applyFont="1">
      <alignment vertical="center"/>
    </xf>
    <xf numFmtId="41" fontId="12" fillId="0" borderId="0" xfId="2" applyNumberFormat="1" applyFont="1" applyBorder="1">
      <alignment vertical="center"/>
    </xf>
    <xf numFmtId="41" fontId="11" fillId="0" borderId="0" xfId="2" applyNumberFormat="1" applyFont="1" applyBorder="1">
      <alignment vertical="center"/>
    </xf>
    <xf numFmtId="0" fontId="13" fillId="0" borderId="0" xfId="4" applyFont="1"/>
    <xf numFmtId="0" fontId="5" fillId="0" borderId="0" xfId="4"/>
    <xf numFmtId="0" fontId="5" fillId="0" borderId="0" xfId="5">
      <alignment vertical="center"/>
    </xf>
    <xf numFmtId="0" fontId="5" fillId="0" borderId="0" xfId="4" applyFont="1" applyAlignment="1">
      <alignment vertical="center"/>
    </xf>
    <xf numFmtId="0" fontId="5" fillId="0" borderId="0" xfId="5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0" xfId="5" applyAlignment="1">
      <alignment horizontal="center" vertical="center"/>
    </xf>
    <xf numFmtId="0" fontId="13" fillId="0" borderId="0" xfId="4" applyFont="1" applyBorder="1" applyAlignment="1">
      <alignment horizontal="left" vertical="center" wrapText="1" shrinkToFit="1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43" fontId="21" fillId="0" borderId="0" xfId="0" applyNumberFormat="1" applyFont="1" applyAlignment="1">
      <alignment horizontal="right" vertical="center"/>
    </xf>
    <xf numFmtId="3" fontId="21" fillId="0" borderId="10" xfId="0" applyNumberFormat="1" applyFont="1" applyBorder="1" applyAlignment="1">
      <alignment horizontal="center" vertical="center"/>
    </xf>
    <xf numFmtId="3" fontId="21" fillId="0" borderId="15" xfId="0" applyNumberFormat="1" applyFont="1" applyBorder="1" applyAlignment="1">
      <alignment horizontal="right" vertical="center"/>
    </xf>
    <xf numFmtId="43" fontId="21" fillId="0" borderId="7" xfId="0" applyNumberFormat="1" applyFont="1" applyBorder="1" applyAlignment="1">
      <alignment horizontal="right" vertical="center"/>
    </xf>
    <xf numFmtId="3" fontId="21" fillId="0" borderId="7" xfId="0" applyNumberFormat="1" applyFont="1" applyBorder="1" applyAlignment="1">
      <alignment horizontal="right" vertical="center"/>
    </xf>
    <xf numFmtId="3" fontId="21" fillId="0" borderId="17" xfId="0" applyNumberFormat="1" applyFont="1" applyBorder="1" applyAlignment="1">
      <alignment horizontal="right" vertical="center"/>
    </xf>
    <xf numFmtId="3" fontId="21" fillId="0" borderId="31" xfId="0" applyNumberFormat="1" applyFont="1" applyBorder="1" applyAlignment="1">
      <alignment horizontal="right" vertical="center"/>
    </xf>
    <xf numFmtId="3" fontId="21" fillId="0" borderId="25" xfId="0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right" vertical="center"/>
    </xf>
    <xf numFmtId="43" fontId="21" fillId="0" borderId="10" xfId="0" applyNumberFormat="1" applyFont="1" applyBorder="1" applyAlignment="1">
      <alignment horizontal="right" vertical="center"/>
    </xf>
    <xf numFmtId="3" fontId="21" fillId="0" borderId="35" xfId="0" applyNumberFormat="1" applyFont="1" applyBorder="1" applyAlignment="1">
      <alignment horizontal="right" vertical="center"/>
    </xf>
    <xf numFmtId="3" fontId="21" fillId="0" borderId="22" xfId="0" applyNumberFormat="1" applyFont="1" applyBorder="1" applyAlignment="1">
      <alignment horizontal="right" vertical="center"/>
    </xf>
    <xf numFmtId="3" fontId="21" fillId="0" borderId="22" xfId="0" quotePrefix="1" applyNumberFormat="1" applyFont="1" applyBorder="1" applyAlignment="1">
      <alignment horizontal="right" vertical="center"/>
    </xf>
    <xf numFmtId="43" fontId="21" fillId="0" borderId="0" xfId="0" applyNumberFormat="1" applyFont="1" applyBorder="1" applyAlignment="1">
      <alignment horizontal="right" vertical="center"/>
    </xf>
    <xf numFmtId="0" fontId="22" fillId="0" borderId="0" xfId="0" applyFont="1">
      <alignment vertical="center"/>
    </xf>
    <xf numFmtId="43" fontId="22" fillId="0" borderId="0" xfId="0" applyNumberFormat="1" applyFont="1">
      <alignment vertical="center"/>
    </xf>
    <xf numFmtId="43" fontId="21" fillId="0" borderId="10" xfId="0" applyNumberFormat="1" applyFont="1" applyBorder="1" applyAlignment="1">
      <alignment horizontal="center" vertical="center"/>
    </xf>
    <xf numFmtId="3" fontId="21" fillId="0" borderId="15" xfId="0" quotePrefix="1" applyNumberFormat="1" applyFont="1" applyBorder="1" applyAlignment="1">
      <alignment horizontal="right" vertical="center"/>
    </xf>
    <xf numFmtId="43" fontId="21" fillId="0" borderId="15" xfId="0" applyNumberFormat="1" applyFont="1" applyBorder="1" applyAlignment="1">
      <alignment horizontal="right" vertical="center"/>
    </xf>
    <xf numFmtId="3" fontId="21" fillId="0" borderId="40" xfId="0" applyNumberFormat="1" applyFont="1" applyBorder="1" applyAlignment="1">
      <alignment horizontal="right" vertical="center"/>
    </xf>
    <xf numFmtId="43" fontId="21" fillId="0" borderId="17" xfId="0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horizontal="right" vertical="center"/>
    </xf>
    <xf numFmtId="3" fontId="23" fillId="0" borderId="25" xfId="0" applyNumberFormat="1" applyFont="1" applyBorder="1" applyAlignment="1">
      <alignment horizontal="right" vertical="center"/>
    </xf>
    <xf numFmtId="43" fontId="23" fillId="0" borderId="7" xfId="0" applyNumberFormat="1" applyFont="1" applyBorder="1" applyAlignment="1">
      <alignment horizontal="right" vertical="center"/>
    </xf>
    <xf numFmtId="3" fontId="23" fillId="0" borderId="22" xfId="0" applyNumberFormat="1" applyFont="1" applyBorder="1" applyAlignment="1">
      <alignment horizontal="right" vertical="center"/>
    </xf>
    <xf numFmtId="3" fontId="23" fillId="0" borderId="0" xfId="0" quotePrefix="1" applyNumberFormat="1" applyFont="1" applyBorder="1" applyAlignment="1">
      <alignment horizontal="right" vertical="center"/>
    </xf>
    <xf numFmtId="43" fontId="23" fillId="0" borderId="17" xfId="0" applyNumberFormat="1" applyFont="1" applyBorder="1" applyAlignment="1">
      <alignment horizontal="right" vertical="center"/>
    </xf>
    <xf numFmtId="3" fontId="23" fillId="0" borderId="22" xfId="0" quotePrefix="1" applyNumberFormat="1" applyFont="1" applyBorder="1" applyAlignment="1">
      <alignment horizontal="right" vertical="center"/>
    </xf>
    <xf numFmtId="43" fontId="21" fillId="0" borderId="7" xfId="0" applyNumberFormat="1" applyFont="1" applyBorder="1" applyAlignment="1">
      <alignment vertical="center"/>
    </xf>
    <xf numFmtId="0" fontId="28" fillId="0" borderId="0" xfId="2" applyFont="1">
      <alignment vertical="center"/>
    </xf>
    <xf numFmtId="0" fontId="21" fillId="0" borderId="0" xfId="2" applyFont="1">
      <alignment vertical="center"/>
    </xf>
    <xf numFmtId="0" fontId="23" fillId="0" borderId="0" xfId="2" applyFont="1" applyAlignment="1">
      <alignment horizontal="center" vertical="center"/>
    </xf>
    <xf numFmtId="0" fontId="23" fillId="0" borderId="0" xfId="2" applyFont="1" applyAlignment="1">
      <alignment horizontal="right" vertical="center"/>
    </xf>
    <xf numFmtId="0" fontId="23" fillId="0" borderId="2" xfId="2" applyFont="1" applyBorder="1" applyAlignment="1">
      <alignment horizontal="center" vertical="center"/>
    </xf>
    <xf numFmtId="0" fontId="23" fillId="0" borderId="2" xfId="2" applyFont="1" applyBorder="1" applyAlignment="1">
      <alignment horizontal="center" vertical="center" shrinkToFit="1"/>
    </xf>
    <xf numFmtId="3" fontId="21" fillId="0" borderId="3" xfId="2" applyNumberFormat="1" applyFont="1" applyBorder="1" applyAlignment="1">
      <alignment horizontal="center" vertical="center"/>
    </xf>
    <xf numFmtId="3" fontId="21" fillId="0" borderId="4" xfId="2" applyNumberFormat="1" applyFont="1" applyBorder="1" applyAlignment="1">
      <alignment horizontal="center" vertical="center"/>
    </xf>
    <xf numFmtId="3" fontId="29" fillId="0" borderId="4" xfId="2" applyNumberFormat="1" applyFont="1" applyBorder="1" applyAlignment="1">
      <alignment horizontal="right" vertical="center"/>
    </xf>
    <xf numFmtId="3" fontId="29" fillId="0" borderId="5" xfId="2" applyNumberFormat="1" applyFont="1" applyBorder="1" applyAlignment="1">
      <alignment vertical="center"/>
    </xf>
    <xf numFmtId="3" fontId="21" fillId="0" borderId="6" xfId="2" applyNumberFormat="1" applyFont="1" applyBorder="1" applyAlignment="1">
      <alignment horizontal="center" vertical="center"/>
    </xf>
    <xf numFmtId="3" fontId="21" fillId="0" borderId="7" xfId="2" applyNumberFormat="1" applyFont="1" applyBorder="1" applyAlignment="1">
      <alignment horizontal="center" vertical="center"/>
    </xf>
    <xf numFmtId="3" fontId="30" fillId="0" borderId="7" xfId="3" applyNumberFormat="1" applyFont="1" applyBorder="1">
      <alignment vertical="center"/>
    </xf>
    <xf numFmtId="3" fontId="30" fillId="0" borderId="8" xfId="3" applyNumberFormat="1" applyFont="1" applyBorder="1">
      <alignment vertical="center"/>
    </xf>
    <xf numFmtId="3" fontId="21" fillId="0" borderId="9" xfId="2" applyNumberFormat="1" applyFont="1" applyBorder="1" applyAlignment="1">
      <alignment horizontal="center" vertical="center"/>
    </xf>
    <xf numFmtId="3" fontId="21" fillId="0" borderId="10" xfId="2" applyNumberFormat="1" applyFont="1" applyBorder="1" applyAlignment="1">
      <alignment horizontal="center" vertical="center"/>
    </xf>
    <xf numFmtId="3" fontId="30" fillId="0" borderId="10" xfId="3" applyNumberFormat="1" applyFont="1" applyBorder="1">
      <alignment vertical="center"/>
    </xf>
    <xf numFmtId="3" fontId="30" fillId="0" borderId="11" xfId="3" applyNumberFormat="1" applyFont="1" applyBorder="1">
      <alignment vertical="center"/>
    </xf>
    <xf numFmtId="3" fontId="21" fillId="0" borderId="0" xfId="2" applyNumberFormat="1" applyFont="1">
      <alignment vertical="center"/>
    </xf>
    <xf numFmtId="3" fontId="23" fillId="0" borderId="2" xfId="2" applyNumberFormat="1" applyFont="1" applyBorder="1" applyAlignment="1">
      <alignment horizontal="center" vertical="center"/>
    </xf>
    <xf numFmtId="3" fontId="29" fillId="0" borderId="4" xfId="2" applyNumberFormat="1" applyFont="1" applyBorder="1" applyAlignment="1">
      <alignment vertical="center"/>
    </xf>
    <xf numFmtId="41" fontId="21" fillId="0" borderId="0" xfId="2" applyNumberFormat="1" applyFont="1">
      <alignment vertical="center"/>
    </xf>
    <xf numFmtId="0" fontId="21" fillId="0" borderId="0" xfId="2" applyFont="1" applyBorder="1" applyAlignment="1">
      <alignment horizontal="center" vertical="center"/>
    </xf>
    <xf numFmtId="0" fontId="32" fillId="0" borderId="0" xfId="0" applyFont="1">
      <alignment vertical="center"/>
    </xf>
    <xf numFmtId="0" fontId="23" fillId="0" borderId="0" xfId="0" applyFont="1" applyAlignment="1">
      <alignment vertical="center"/>
    </xf>
    <xf numFmtId="3" fontId="21" fillId="0" borderId="18" xfId="0" applyNumberFormat="1" applyFont="1" applyBorder="1" applyAlignment="1">
      <alignment vertical="center" shrinkToFit="1"/>
    </xf>
    <xf numFmtId="3" fontId="21" fillId="0" borderId="8" xfId="0" applyNumberFormat="1" applyFont="1" applyBorder="1" applyAlignment="1">
      <alignment vertical="center" shrinkToFit="1"/>
    </xf>
    <xf numFmtId="3" fontId="21" fillId="0" borderId="7" xfId="0" applyNumberFormat="1" applyFont="1" applyBorder="1" applyAlignment="1">
      <alignment horizontal="left" vertical="center" shrinkToFit="1"/>
    </xf>
    <xf numFmtId="3" fontId="21" fillId="0" borderId="8" xfId="0" applyNumberFormat="1" applyFont="1" applyBorder="1" applyAlignment="1">
      <alignment vertical="center" wrapText="1" shrinkToFit="1"/>
    </xf>
    <xf numFmtId="3" fontId="21" fillId="0" borderId="33" xfId="1" applyNumberFormat="1" applyFont="1" applyBorder="1" applyAlignment="1">
      <alignment horizontal="right" vertical="center"/>
    </xf>
    <xf numFmtId="3" fontId="21" fillId="0" borderId="11" xfId="0" applyNumberFormat="1" applyFont="1" applyBorder="1" applyAlignment="1">
      <alignment vertical="center" wrapText="1" shrinkToFit="1"/>
    </xf>
    <xf numFmtId="3" fontId="21" fillId="0" borderId="18" xfId="0" applyNumberFormat="1" applyFont="1" applyBorder="1" applyAlignment="1">
      <alignment vertical="center" wrapText="1"/>
    </xf>
    <xf numFmtId="3" fontId="23" fillId="0" borderId="7" xfId="1" applyNumberFormat="1" applyFont="1" applyBorder="1" applyAlignment="1">
      <alignment horizontal="right" vertical="center"/>
    </xf>
    <xf numFmtId="3" fontId="21" fillId="0" borderId="8" xfId="0" applyNumberFormat="1" applyFont="1" applyBorder="1" applyAlignment="1">
      <alignment vertical="center" wrapText="1"/>
    </xf>
    <xf numFmtId="3" fontId="21" fillId="0" borderId="7" xfId="1" applyNumberFormat="1" applyFont="1" applyBorder="1" applyAlignment="1">
      <alignment horizontal="right" vertical="center"/>
    </xf>
    <xf numFmtId="3" fontId="21" fillId="0" borderId="34" xfId="0" applyNumberFormat="1" applyFont="1" applyBorder="1" applyAlignment="1">
      <alignment vertical="center" wrapText="1"/>
    </xf>
    <xf numFmtId="3" fontId="21" fillId="0" borderId="10" xfId="1" applyNumberFormat="1" applyFont="1" applyBorder="1" applyAlignment="1">
      <alignment horizontal="right" vertical="center"/>
    </xf>
    <xf numFmtId="3" fontId="21" fillId="0" borderId="11" xfId="0" applyNumberFormat="1" applyFont="1" applyBorder="1" applyAlignment="1">
      <alignment vertical="center" wrapText="1"/>
    </xf>
    <xf numFmtId="3" fontId="23" fillId="0" borderId="17" xfId="1" applyNumberFormat="1" applyFont="1" applyBorder="1" applyAlignment="1">
      <alignment horizontal="right" vertical="center"/>
    </xf>
    <xf numFmtId="3" fontId="23" fillId="0" borderId="34" xfId="0" applyNumberFormat="1" applyFont="1" applyBorder="1" applyAlignment="1">
      <alignment vertical="center" wrapText="1"/>
    </xf>
    <xf numFmtId="0" fontId="33" fillId="0" borderId="0" xfId="0" applyFont="1">
      <alignment vertical="center"/>
    </xf>
    <xf numFmtId="3" fontId="21" fillId="0" borderId="19" xfId="0" applyNumberFormat="1" applyFont="1" applyBorder="1" applyAlignment="1">
      <alignment horizontal="left" vertical="center"/>
    </xf>
    <xf numFmtId="3" fontId="21" fillId="0" borderId="15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left" vertical="center"/>
    </xf>
    <xf numFmtId="3" fontId="21" fillId="0" borderId="23" xfId="0" applyNumberFormat="1" applyFont="1" applyBorder="1" applyAlignment="1">
      <alignment horizontal="left" vertical="center"/>
    </xf>
    <xf numFmtId="3" fontId="21" fillId="0" borderId="17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 shrinkToFit="1"/>
    </xf>
    <xf numFmtId="3" fontId="21" fillId="0" borderId="2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3" fontId="21" fillId="0" borderId="27" xfId="0" applyNumberFormat="1" applyFont="1" applyBorder="1" applyAlignment="1">
      <alignment horizontal="left" vertical="center"/>
    </xf>
    <xf numFmtId="3" fontId="21" fillId="0" borderId="28" xfId="0" applyNumberFormat="1" applyFont="1" applyBorder="1" applyAlignment="1">
      <alignment horizontal="left" vertical="center"/>
    </xf>
    <xf numFmtId="3" fontId="21" fillId="0" borderId="14" xfId="0" applyNumberFormat="1" applyFont="1" applyBorder="1" applyAlignment="1">
      <alignment horizontal="left" vertical="center"/>
    </xf>
    <xf numFmtId="3" fontId="21" fillId="0" borderId="16" xfId="0" applyNumberFormat="1" applyFont="1" applyBorder="1" applyAlignment="1">
      <alignment horizontal="left" vertical="center" shrinkToFit="1"/>
    </xf>
    <xf numFmtId="3" fontId="21" fillId="0" borderId="29" xfId="0" applyNumberFormat="1" applyFont="1" applyBorder="1" applyAlignment="1">
      <alignment horizontal="left" vertical="center"/>
    </xf>
    <xf numFmtId="3" fontId="21" fillId="0" borderId="30" xfId="0" applyNumberFormat="1" applyFont="1" applyBorder="1" applyAlignment="1">
      <alignment horizontal="left" vertical="center"/>
    </xf>
    <xf numFmtId="3" fontId="21" fillId="0" borderId="10" xfId="0" applyNumberFormat="1" applyFont="1" applyBorder="1" applyAlignment="1">
      <alignment horizontal="left" vertical="center" shrinkToFit="1"/>
    </xf>
    <xf numFmtId="3" fontId="23" fillId="0" borderId="0" xfId="0" applyNumberFormat="1" applyFont="1" applyBorder="1" applyAlignment="1">
      <alignment vertical="center"/>
    </xf>
    <xf numFmtId="3" fontId="33" fillId="0" borderId="0" xfId="0" applyNumberFormat="1" applyFont="1" applyAlignment="1">
      <alignment horizontal="center" vertical="center"/>
    </xf>
    <xf numFmtId="3" fontId="33" fillId="0" borderId="0" xfId="0" applyNumberFormat="1" applyFont="1">
      <alignment vertical="center"/>
    </xf>
    <xf numFmtId="3" fontId="21" fillId="0" borderId="31" xfId="0" applyNumberFormat="1" applyFont="1" applyBorder="1" applyAlignment="1">
      <alignment horizontal="left" vertical="center"/>
    </xf>
    <xf numFmtId="3" fontId="21" fillId="0" borderId="33" xfId="0" applyNumberFormat="1" applyFont="1" applyBorder="1" applyAlignment="1">
      <alignment horizontal="left" vertical="center" shrinkToFit="1"/>
    </xf>
    <xf numFmtId="3" fontId="21" fillId="0" borderId="36" xfId="0" applyNumberFormat="1" applyFont="1" applyBorder="1" applyAlignment="1">
      <alignment horizontal="left" vertical="center"/>
    </xf>
    <xf numFmtId="3" fontId="21" fillId="0" borderId="38" xfId="0" applyNumberFormat="1" applyFont="1" applyBorder="1" applyAlignment="1">
      <alignment horizontal="left" vertical="center"/>
    </xf>
    <xf numFmtId="3" fontId="33" fillId="0" borderId="0" xfId="0" applyNumberFormat="1" applyFont="1" applyBorder="1" applyAlignment="1">
      <alignment horizontal="left" vertical="center"/>
    </xf>
    <xf numFmtId="3" fontId="21" fillId="0" borderId="33" xfId="0" applyNumberFormat="1" applyFont="1" applyBorder="1" applyAlignment="1">
      <alignment horizontal="left" vertical="center" wrapText="1" shrinkToFit="1"/>
    </xf>
    <xf numFmtId="3" fontId="33" fillId="0" borderId="32" xfId="0" applyNumberFormat="1" applyFont="1" applyBorder="1" applyAlignment="1">
      <alignment horizontal="left" vertical="center"/>
    </xf>
    <xf numFmtId="3" fontId="21" fillId="0" borderId="7" xfId="0" applyNumberFormat="1" applyFont="1" applyBorder="1" applyAlignment="1">
      <alignment horizontal="left" vertical="center" wrapText="1" shrinkToFit="1"/>
    </xf>
    <xf numFmtId="3" fontId="21" fillId="0" borderId="37" xfId="0" applyNumberFormat="1" applyFont="1" applyBorder="1" applyAlignment="1">
      <alignment horizontal="left" vertical="center" shrinkToFit="1"/>
    </xf>
    <xf numFmtId="3" fontId="21" fillId="0" borderId="39" xfId="0" applyNumberFormat="1" applyFont="1" applyBorder="1" applyAlignment="1">
      <alignment horizontal="left" vertical="center"/>
    </xf>
    <xf numFmtId="3" fontId="33" fillId="0" borderId="24" xfId="0" applyNumberFormat="1" applyFont="1" applyBorder="1" applyAlignment="1">
      <alignment horizontal="left" vertical="center"/>
    </xf>
    <xf numFmtId="3" fontId="33" fillId="0" borderId="0" xfId="0" applyNumberFormat="1" applyFont="1" applyBorder="1">
      <alignment vertical="center"/>
    </xf>
    <xf numFmtId="3" fontId="33" fillId="0" borderId="23" xfId="0" applyNumberFormat="1" applyFont="1" applyBorder="1">
      <alignment vertical="center"/>
    </xf>
    <xf numFmtId="3" fontId="33" fillId="0" borderId="30" xfId="0" applyNumberFormat="1" applyFont="1" applyBorder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34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0" fontId="34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3" fillId="0" borderId="45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3" fontId="21" fillId="0" borderId="0" xfId="0" applyNumberFormat="1" applyFont="1" applyAlignment="1">
      <alignment horizontal="center" vertical="center"/>
    </xf>
    <xf numFmtId="3" fontId="21" fillId="0" borderId="12" xfId="0" applyNumberFormat="1" applyFont="1" applyBorder="1" applyAlignment="1">
      <alignment horizontal="center" vertical="center" wrapText="1"/>
    </xf>
    <xf numFmtId="3" fontId="21" fillId="0" borderId="49" xfId="0" applyNumberFormat="1" applyFont="1" applyBorder="1" applyAlignment="1">
      <alignment horizontal="right" vertical="center"/>
    </xf>
    <xf numFmtId="3" fontId="21" fillId="0" borderId="33" xfId="0" applyNumberFormat="1" applyFont="1" applyBorder="1" applyAlignment="1">
      <alignment horizontal="right" vertical="center"/>
    </xf>
    <xf numFmtId="3" fontId="21" fillId="0" borderId="51" xfId="0" applyNumberFormat="1" applyFont="1" applyBorder="1" applyAlignment="1">
      <alignment horizontal="right" vertical="center"/>
    </xf>
    <xf numFmtId="3" fontId="21" fillId="0" borderId="51" xfId="0" quotePrefix="1" applyNumberFormat="1" applyFont="1" applyBorder="1" applyAlignment="1">
      <alignment horizontal="right" vertical="center"/>
    </xf>
    <xf numFmtId="3" fontId="21" fillId="0" borderId="45" xfId="0" applyNumberFormat="1" applyFont="1" applyBorder="1" applyAlignment="1">
      <alignment horizontal="right" vertical="center"/>
    </xf>
    <xf numFmtId="43" fontId="21" fillId="0" borderId="10" xfId="0" applyNumberFormat="1" applyFont="1" applyBorder="1" applyAlignment="1">
      <alignment vertical="center"/>
    </xf>
    <xf numFmtId="3" fontId="21" fillId="0" borderId="11" xfId="0" applyNumberFormat="1" applyFont="1" applyBorder="1" applyAlignment="1">
      <alignment vertical="center" shrinkToFit="1"/>
    </xf>
    <xf numFmtId="3" fontId="21" fillId="0" borderId="26" xfId="0" applyNumberFormat="1" applyFont="1" applyBorder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3" fontId="12" fillId="0" borderId="7" xfId="0" applyNumberFormat="1" applyFont="1" applyBorder="1" applyAlignment="1">
      <alignment horizontal="left" vertical="center" shrinkToFit="1"/>
    </xf>
    <xf numFmtId="43" fontId="21" fillId="0" borderId="33" xfId="0" applyNumberFormat="1" applyFont="1" applyBorder="1" applyAlignment="1">
      <alignment horizontal="right" vertical="center"/>
    </xf>
    <xf numFmtId="3" fontId="21" fillId="0" borderId="23" xfId="1" applyNumberFormat="1" applyFont="1" applyBorder="1" applyAlignment="1">
      <alignment horizontal="right" vertical="center"/>
    </xf>
    <xf numFmtId="3" fontId="21" fillId="0" borderId="23" xfId="0" applyNumberFormat="1" applyFont="1" applyBorder="1" applyAlignment="1">
      <alignment horizontal="right" vertical="center"/>
    </xf>
    <xf numFmtId="43" fontId="21" fillId="0" borderId="23" xfId="0" applyNumberFormat="1" applyFont="1" applyBorder="1" applyAlignment="1">
      <alignment horizontal="right" vertical="center"/>
    </xf>
    <xf numFmtId="3" fontId="21" fillId="0" borderId="17" xfId="1" applyNumberFormat="1" applyFont="1" applyBorder="1" applyAlignment="1">
      <alignment horizontal="right" vertical="center"/>
    </xf>
    <xf numFmtId="3" fontId="21" fillId="0" borderId="55" xfId="0" applyNumberFormat="1" applyFont="1" applyBorder="1" applyAlignment="1">
      <alignment vertical="center" wrapText="1"/>
    </xf>
    <xf numFmtId="3" fontId="33" fillId="0" borderId="45" xfId="0" applyNumberFormat="1" applyFont="1" applyBorder="1" applyAlignment="1">
      <alignment horizontal="left" vertical="center"/>
    </xf>
    <xf numFmtId="3" fontId="21" fillId="0" borderId="10" xfId="0" applyNumberFormat="1" applyFont="1" applyBorder="1" applyAlignment="1">
      <alignment horizontal="left" vertical="center" wrapText="1" shrinkToFit="1"/>
    </xf>
    <xf numFmtId="3" fontId="21" fillId="0" borderId="26" xfId="0" applyNumberFormat="1" applyFont="1" applyBorder="1" applyAlignment="1">
      <alignment horizontal="left" vertical="center"/>
    </xf>
    <xf numFmtId="3" fontId="21" fillId="0" borderId="24" xfId="0" applyNumberFormat="1" applyFont="1" applyBorder="1" applyAlignment="1">
      <alignment horizontal="right" vertical="center"/>
    </xf>
    <xf numFmtId="3" fontId="21" fillId="0" borderId="17" xfId="0" applyNumberFormat="1" applyFont="1" applyBorder="1" applyAlignment="1">
      <alignment horizontal="left" vertical="center" shrinkToFit="1"/>
    </xf>
    <xf numFmtId="3" fontId="23" fillId="0" borderId="7" xfId="0" applyNumberFormat="1" applyFont="1" applyBorder="1" applyAlignment="1">
      <alignment horizontal="right" vertical="center"/>
    </xf>
    <xf numFmtId="3" fontId="23" fillId="0" borderId="17" xfId="0" applyNumberFormat="1" applyFont="1" applyBorder="1" applyAlignment="1">
      <alignment horizontal="right" vertical="center"/>
    </xf>
    <xf numFmtId="43" fontId="23" fillId="0" borderId="8" xfId="0" applyNumberFormat="1" applyFont="1" applyBorder="1" applyAlignment="1">
      <alignment vertical="center" wrapText="1"/>
    </xf>
    <xf numFmtId="3" fontId="23" fillId="0" borderId="41" xfId="0" applyNumberFormat="1" applyFont="1" applyBorder="1" applyAlignment="1">
      <alignment horizontal="right" vertical="center"/>
    </xf>
    <xf numFmtId="43" fontId="23" fillId="0" borderId="42" xfId="0" applyNumberFormat="1" applyFont="1" applyBorder="1" applyAlignment="1">
      <alignment horizontal="right" vertical="center"/>
    </xf>
    <xf numFmtId="3" fontId="33" fillId="0" borderId="15" xfId="0" applyNumberFormat="1" applyFont="1" applyBorder="1">
      <alignment vertical="center"/>
    </xf>
    <xf numFmtId="3" fontId="21" fillId="0" borderId="7" xfId="0" quotePrefix="1" applyNumberFormat="1" applyFont="1" applyBorder="1" applyAlignment="1">
      <alignment horizontal="right" vertical="center"/>
    </xf>
    <xf numFmtId="3" fontId="21" fillId="0" borderId="45" xfId="0" quotePrefix="1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left" vertical="center"/>
    </xf>
    <xf numFmtId="3" fontId="23" fillId="0" borderId="24" xfId="0" applyNumberFormat="1" applyFont="1" applyBorder="1" applyAlignment="1">
      <alignment horizontal="right" vertical="center"/>
    </xf>
    <xf numFmtId="3" fontId="23" fillId="0" borderId="15" xfId="0" applyNumberFormat="1" applyFont="1" applyBorder="1" applyAlignment="1">
      <alignment horizontal="right" vertical="center"/>
    </xf>
    <xf numFmtId="43" fontId="23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4" applyFont="1" applyAlignment="1">
      <alignment horizontal="center"/>
    </xf>
    <xf numFmtId="0" fontId="18" fillId="0" borderId="0" xfId="4" applyFont="1" applyAlignment="1">
      <alignment horizontal="center" wrapText="1"/>
    </xf>
    <xf numFmtId="0" fontId="19" fillId="0" borderId="0" xfId="4" applyFont="1" applyAlignment="1">
      <alignment horizontal="center"/>
    </xf>
    <xf numFmtId="0" fontId="25" fillId="0" borderId="0" xfId="4" applyFont="1" applyAlignment="1">
      <alignment horizontal="center"/>
    </xf>
    <xf numFmtId="0" fontId="13" fillId="0" borderId="0" xfId="4" applyFont="1" applyBorder="1" applyAlignment="1">
      <alignment horizontal="left" vertical="center" wrapText="1" shrinkToFit="1"/>
    </xf>
    <xf numFmtId="0" fontId="5" fillId="0" borderId="0" xfId="4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4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27" fillId="0" borderId="0" xfId="2" applyFont="1" applyAlignment="1">
      <alignment horizontal="center" vertical="center"/>
    </xf>
    <xf numFmtId="0" fontId="23" fillId="0" borderId="1" xfId="2" applyFont="1" applyBorder="1" applyAlignment="1">
      <alignment horizontal="center" vertical="center"/>
    </xf>
    <xf numFmtId="3" fontId="23" fillId="0" borderId="1" xfId="2" applyNumberFormat="1" applyFont="1" applyBorder="1" applyAlignment="1">
      <alignment horizontal="center" vertical="center"/>
    </xf>
    <xf numFmtId="3" fontId="21" fillId="0" borderId="6" xfId="2" applyNumberFormat="1" applyFont="1" applyBorder="1" applyAlignment="1">
      <alignment horizontal="center" vertical="center"/>
    </xf>
    <xf numFmtId="3" fontId="21" fillId="0" borderId="42" xfId="0" applyNumberFormat="1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33" fillId="0" borderId="11" xfId="0" applyFont="1" applyBorder="1" applyAlignment="1">
      <alignment vertical="center"/>
    </xf>
    <xf numFmtId="0" fontId="21" fillId="0" borderId="43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33" fillId="0" borderId="10" xfId="0" applyFont="1" applyBorder="1" applyAlignment="1">
      <alignment vertical="center"/>
    </xf>
    <xf numFmtId="0" fontId="33" fillId="0" borderId="48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3" fontId="21" fillId="0" borderId="14" xfId="0" applyNumberFormat="1" applyFont="1" applyBorder="1" applyAlignment="1">
      <alignment horizontal="center" vertical="center"/>
    </xf>
    <xf numFmtId="3" fontId="33" fillId="0" borderId="15" xfId="0" applyNumberFormat="1" applyFont="1" applyBorder="1">
      <alignment vertical="center"/>
    </xf>
    <xf numFmtId="3" fontId="33" fillId="0" borderId="16" xfId="0" applyNumberFormat="1" applyFont="1" applyBorder="1">
      <alignment vertical="center"/>
    </xf>
    <xf numFmtId="3" fontId="31" fillId="0" borderId="0" xfId="0" applyNumberFormat="1" applyFont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0" fontId="33" fillId="0" borderId="29" xfId="0" applyFont="1" applyBorder="1" applyAlignment="1">
      <alignment horizontal="left" vertical="center"/>
    </xf>
    <xf numFmtId="0" fontId="21" fillId="0" borderId="46" xfId="0" applyFont="1" applyBorder="1" applyAlignment="1">
      <alignment horizontal="left" vertical="center"/>
    </xf>
    <xf numFmtId="0" fontId="21" fillId="0" borderId="47" xfId="0" applyFont="1" applyBorder="1" applyAlignment="1">
      <alignment horizontal="left" vertical="center"/>
    </xf>
    <xf numFmtId="0" fontId="21" fillId="0" borderId="33" xfId="0" applyFont="1" applyBorder="1" applyAlignment="1">
      <alignment horizontal="left" vertical="center"/>
    </xf>
    <xf numFmtId="0" fontId="21" fillId="0" borderId="30" xfId="0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center" vertical="center"/>
    </xf>
    <xf numFmtId="3" fontId="21" fillId="0" borderId="52" xfId="0" applyNumberFormat="1" applyFont="1" applyBorder="1" applyAlignment="1">
      <alignment horizontal="center" vertical="center"/>
    </xf>
    <xf numFmtId="3" fontId="21" fillId="0" borderId="53" xfId="0" applyNumberFormat="1" applyFont="1" applyBorder="1" applyAlignment="1">
      <alignment horizontal="center" vertical="center"/>
    </xf>
    <xf numFmtId="0" fontId="21" fillId="0" borderId="36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21" fillId="0" borderId="33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center" vertical="center" wrapText="1"/>
    </xf>
    <xf numFmtId="3" fontId="21" fillId="0" borderId="25" xfId="0" applyNumberFormat="1" applyFont="1" applyBorder="1" applyAlignment="1">
      <alignment horizontal="center" vertical="center"/>
    </xf>
    <xf numFmtId="3" fontId="21" fillId="0" borderId="50" xfId="0" applyNumberFormat="1" applyFont="1" applyBorder="1" applyAlignment="1">
      <alignment horizontal="center" vertical="center"/>
    </xf>
    <xf numFmtId="0" fontId="21" fillId="0" borderId="21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39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21" fillId="0" borderId="28" xfId="0" applyFont="1" applyBorder="1" applyAlignment="1">
      <alignment horizontal="left" vertical="center"/>
    </xf>
    <xf numFmtId="0" fontId="21" fillId="0" borderId="23" xfId="0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center" vertical="center"/>
    </xf>
    <xf numFmtId="0" fontId="21" fillId="0" borderId="54" xfId="0" applyFont="1" applyBorder="1" applyAlignment="1">
      <alignment horizontal="left" vertical="center"/>
    </xf>
    <xf numFmtId="0" fontId="21" fillId="0" borderId="48" xfId="0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left" vertical="center" wrapText="1"/>
    </xf>
    <xf numFmtId="3" fontId="21" fillId="0" borderId="52" xfId="0" applyNumberFormat="1" applyFont="1" applyBorder="1" applyAlignment="1">
      <alignment horizontal="left" vertical="center"/>
    </xf>
    <xf numFmtId="3" fontId="21" fillId="0" borderId="53" xfId="0" applyNumberFormat="1" applyFont="1" applyBorder="1" applyAlignment="1">
      <alignment horizontal="left" vertical="center"/>
    </xf>
    <xf numFmtId="0" fontId="21" fillId="0" borderId="39" xfId="0" applyFont="1" applyBorder="1" applyAlignment="1">
      <alignment horizontal="left" vertical="center" shrinkToFit="1"/>
    </xf>
    <xf numFmtId="0" fontId="21" fillId="0" borderId="38" xfId="0" applyFont="1" applyBorder="1" applyAlignment="1">
      <alignment horizontal="left" vertical="center" shrinkToFit="1"/>
    </xf>
    <xf numFmtId="0" fontId="21" fillId="0" borderId="33" xfId="0" applyFont="1" applyBorder="1" applyAlignment="1">
      <alignment horizontal="left" vertical="center" shrinkToFit="1"/>
    </xf>
    <xf numFmtId="0" fontId="21" fillId="0" borderId="30" xfId="0" applyFont="1" applyBorder="1" applyAlignment="1">
      <alignment horizontal="left" vertical="center" shrinkToFit="1"/>
    </xf>
    <xf numFmtId="3" fontId="21" fillId="0" borderId="56" xfId="0" applyNumberFormat="1" applyFont="1" applyBorder="1" applyAlignment="1">
      <alignment horizontal="left" vertical="center"/>
    </xf>
    <xf numFmtId="3" fontId="21" fillId="0" borderId="41" xfId="0" applyNumberFormat="1" applyFont="1" applyBorder="1" applyAlignment="1">
      <alignment horizontal="left" vertical="center"/>
    </xf>
    <xf numFmtId="3" fontId="21" fillId="0" borderId="57" xfId="0" applyNumberFormat="1" applyFont="1" applyBorder="1" applyAlignment="1">
      <alignment horizontal="left" vertical="center" shrinkToFit="1"/>
    </xf>
    <xf numFmtId="3" fontId="23" fillId="0" borderId="42" xfId="1" applyNumberFormat="1" applyFont="1" applyBorder="1" applyAlignment="1">
      <alignment horizontal="right" vertical="center"/>
    </xf>
    <xf numFmtId="3" fontId="21" fillId="0" borderId="44" xfId="0" applyNumberFormat="1" applyFont="1" applyBorder="1" applyAlignment="1">
      <alignment vertical="center" shrinkToFit="1"/>
    </xf>
    <xf numFmtId="3" fontId="21" fillId="0" borderId="54" xfId="0" applyNumberFormat="1" applyFont="1" applyBorder="1" applyAlignment="1">
      <alignment horizontal="left" vertical="center"/>
    </xf>
    <xf numFmtId="3" fontId="21" fillId="0" borderId="48" xfId="0" applyNumberFormat="1" applyFont="1" applyBorder="1" applyAlignment="1">
      <alignment horizontal="left" vertical="center"/>
    </xf>
    <xf numFmtId="3" fontId="21" fillId="0" borderId="42" xfId="0" applyNumberFormat="1" applyFont="1" applyBorder="1" applyAlignment="1">
      <alignment horizontal="left" vertical="center" shrinkToFit="1"/>
    </xf>
    <xf numFmtId="3" fontId="21" fillId="0" borderId="42" xfId="1" applyNumberFormat="1" applyFont="1" applyBorder="1" applyAlignment="1">
      <alignment horizontal="right" vertical="center"/>
    </xf>
    <xf numFmtId="3" fontId="21" fillId="0" borderId="58" xfId="0" applyNumberFormat="1" applyFont="1" applyBorder="1" applyAlignment="1">
      <alignment horizontal="right" vertical="center"/>
    </xf>
    <xf numFmtId="43" fontId="21" fillId="0" borderId="42" xfId="0" applyNumberFormat="1" applyFont="1" applyBorder="1" applyAlignment="1">
      <alignment horizontal="right" vertical="center"/>
    </xf>
    <xf numFmtId="3" fontId="21" fillId="0" borderId="44" xfId="0" applyNumberFormat="1" applyFont="1" applyBorder="1" applyAlignment="1">
      <alignment vertical="center" wrapText="1" shrinkToFit="1"/>
    </xf>
    <xf numFmtId="3" fontId="33" fillId="0" borderId="41" xfId="0" applyNumberFormat="1" applyFont="1" applyBorder="1" applyAlignment="1">
      <alignment horizontal="left" vertical="center"/>
    </xf>
    <xf numFmtId="3" fontId="23" fillId="0" borderId="42" xfId="0" applyNumberFormat="1" applyFont="1" applyBorder="1" applyAlignment="1">
      <alignment horizontal="right" vertical="center"/>
    </xf>
    <xf numFmtId="3" fontId="21" fillId="0" borderId="44" xfId="0" applyNumberFormat="1" applyFont="1" applyBorder="1" applyAlignment="1">
      <alignment vertical="center" wrapText="1"/>
    </xf>
    <xf numFmtId="0" fontId="21" fillId="0" borderId="48" xfId="0" applyFont="1" applyBorder="1" applyAlignment="1">
      <alignment horizontal="left" vertical="center" wrapText="1"/>
    </xf>
    <xf numFmtId="3" fontId="21" fillId="0" borderId="48" xfId="1" applyNumberFormat="1" applyFont="1" applyBorder="1" applyAlignment="1">
      <alignment horizontal="right" vertical="center"/>
    </xf>
    <xf numFmtId="3" fontId="21" fillId="0" borderId="59" xfId="0" applyNumberFormat="1" applyFont="1" applyBorder="1" applyAlignment="1">
      <alignment horizontal="right" vertical="center"/>
    </xf>
    <xf numFmtId="0" fontId="21" fillId="0" borderId="38" xfId="0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center" vertical="center" wrapText="1"/>
    </xf>
  </cellXfs>
  <cellStyles count="7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  <cellStyle name="표준 3" xfId="6" xr:uid="{00000000-0005-0000-0000-000004000000}"/>
    <cellStyle name="표준_07-1차추경(변동내역서-기관명)(1)" xfId="4" xr:uid="{00000000-0005-0000-0000-000005000000}"/>
    <cellStyle name="표준_08-5결산추경(변동내역서-대구남구지역자활센터)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view="pageBreakPreview" zoomScale="85" zoomScaleNormal="100" zoomScaleSheetLayoutView="85" zoomScalePageLayoutView="85" workbookViewId="0">
      <selection activeCell="A3" sqref="A3:B3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39.950000000000003" customHeight="1">
      <c r="A1" s="172"/>
      <c r="B1" s="172"/>
    </row>
    <row r="2" spans="1:2" s="21" customFormat="1" ht="111" customHeight="1">
      <c r="A2" s="173" t="s">
        <v>186</v>
      </c>
      <c r="B2" s="174"/>
    </row>
    <row r="3" spans="1:2" ht="99.95" customHeight="1">
      <c r="A3" s="175"/>
      <c r="B3" s="175"/>
    </row>
    <row r="4" spans="1:2" ht="148.5" customHeight="1">
      <c r="A4" s="176" t="s">
        <v>187</v>
      </c>
      <c r="B4" s="176"/>
    </row>
    <row r="5" spans="1:2" ht="140.1" customHeight="1">
      <c r="A5" s="1"/>
      <c r="B5" s="1"/>
    </row>
    <row r="6" spans="1:2" ht="102.75" customHeight="1">
      <c r="A6" s="176" t="s">
        <v>0</v>
      </c>
      <c r="B6" s="176"/>
    </row>
    <row r="7" spans="1:2" ht="27" customHeight="1">
      <c r="A7" s="2"/>
      <c r="B7" s="3"/>
    </row>
    <row r="8" spans="1:2">
      <c r="A8" s="4"/>
      <c r="B8" s="4"/>
    </row>
    <row r="9" spans="1:2">
      <c r="A9" s="4"/>
      <c r="B9" s="4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</sheetData>
  <mergeCells count="5">
    <mergeCell ref="A1:B1"/>
    <mergeCell ref="A2:B2"/>
    <mergeCell ref="A3:B3"/>
    <mergeCell ref="A4:B4"/>
    <mergeCell ref="A6:B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6"/>
  <sheetViews>
    <sheetView view="pageBreakPreview" zoomScaleNormal="100" zoomScaleSheetLayoutView="100" workbookViewId="0">
      <selection activeCell="B59" sqref="B59:B63"/>
    </sheetView>
  </sheetViews>
  <sheetFormatPr defaultColWidth="42.5" defaultRowHeight="13.5"/>
  <cols>
    <col min="1" max="1" width="24" style="12" customWidth="1"/>
    <col min="2" max="2" width="30.875" style="12" customWidth="1"/>
    <col min="3" max="3" width="25" style="12" customWidth="1"/>
    <col min="4" max="16384" width="42.5" style="12"/>
  </cols>
  <sheetData>
    <row r="1" spans="1:12" ht="14.25">
      <c r="A1" s="10"/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2" spans="1:12" ht="14.25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</row>
    <row r="3" spans="1:12" ht="25.5">
      <c r="A3" s="180" t="s">
        <v>44</v>
      </c>
      <c r="B3" s="180"/>
      <c r="C3" s="180"/>
      <c r="D3" s="11"/>
      <c r="E3" s="11"/>
      <c r="F3" s="11"/>
      <c r="G3" s="11"/>
      <c r="H3" s="11"/>
      <c r="I3" s="11"/>
      <c r="J3" s="11"/>
      <c r="K3" s="11"/>
      <c r="L3" s="11"/>
    </row>
    <row r="4" spans="1:12" ht="35.1" customHeight="1">
      <c r="A4" s="10"/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</row>
    <row r="5" spans="1:12" s="14" customFormat="1" ht="30" customHeight="1">
      <c r="A5" s="181" t="s">
        <v>188</v>
      </c>
      <c r="B5" s="181"/>
      <c r="C5" s="181"/>
      <c r="D5" s="13"/>
      <c r="E5" s="182"/>
      <c r="F5" s="182"/>
      <c r="G5" s="182"/>
      <c r="H5" s="13"/>
      <c r="I5" s="13"/>
      <c r="J5" s="13"/>
      <c r="K5" s="13"/>
      <c r="L5" s="13"/>
    </row>
    <row r="6" spans="1:12" s="14" customFormat="1" ht="30" customHeight="1">
      <c r="A6" s="17"/>
      <c r="B6" s="17"/>
      <c r="C6" s="17"/>
      <c r="D6" s="13"/>
      <c r="E6" s="182"/>
      <c r="F6" s="182"/>
      <c r="G6" s="182"/>
      <c r="H6" s="13"/>
      <c r="I6" s="13"/>
      <c r="J6" s="13"/>
      <c r="K6" s="13"/>
      <c r="L6" s="13"/>
    </row>
    <row r="7" spans="1:12" customFormat="1" ht="30" customHeight="1">
      <c r="A7" s="183" t="s">
        <v>222</v>
      </c>
      <c r="B7" s="183"/>
      <c r="C7" s="183"/>
      <c r="E7" s="182"/>
      <c r="F7" s="182"/>
      <c r="G7" s="182"/>
    </row>
    <row r="8" spans="1:12" customFormat="1" ht="30" customHeight="1">
      <c r="A8" s="18"/>
      <c r="B8" s="18"/>
      <c r="C8" s="18"/>
      <c r="E8" s="182"/>
      <c r="F8" s="182"/>
      <c r="G8" s="182"/>
    </row>
    <row r="9" spans="1:12" s="14" customFormat="1" ht="30" customHeight="1">
      <c r="A9" s="184" t="s">
        <v>45</v>
      </c>
      <c r="B9" s="185"/>
      <c r="C9" s="185"/>
      <c r="D9" s="13"/>
      <c r="E9" s="182"/>
      <c r="F9" s="182"/>
      <c r="G9" s="182"/>
      <c r="H9" s="13"/>
      <c r="I9" s="13"/>
      <c r="J9" s="13"/>
      <c r="K9" s="13"/>
      <c r="L9" s="13"/>
    </row>
    <row r="10" spans="1:12" s="14" customFormat="1" ht="30" customHeight="1">
      <c r="A10" s="186" t="s">
        <v>46</v>
      </c>
      <c r="B10" s="186"/>
      <c r="C10" s="186"/>
      <c r="D10" s="13"/>
      <c r="E10" s="182"/>
      <c r="F10" s="182"/>
      <c r="G10" s="182"/>
      <c r="H10" s="13"/>
      <c r="I10" s="13"/>
      <c r="J10" s="13"/>
      <c r="K10" s="13"/>
      <c r="L10" s="13"/>
    </row>
    <row r="11" spans="1:12" s="14" customFormat="1" ht="30" customHeight="1">
      <c r="A11" s="19"/>
      <c r="B11" s="20"/>
      <c r="C11" s="20"/>
      <c r="D11" s="13"/>
      <c r="E11" s="182"/>
      <c r="F11" s="182"/>
      <c r="G11" s="182"/>
      <c r="H11" s="13"/>
      <c r="I11" s="13"/>
      <c r="J11" s="13"/>
      <c r="K11" s="13"/>
      <c r="L11" s="13"/>
    </row>
    <row r="12" spans="1:12" customFormat="1" ht="30" customHeight="1">
      <c r="A12" s="183" t="s">
        <v>145</v>
      </c>
      <c r="B12" s="183"/>
      <c r="C12" s="183"/>
      <c r="E12" s="182"/>
      <c r="F12" s="182"/>
      <c r="G12" s="182"/>
    </row>
    <row r="13" spans="1:12" customFormat="1" ht="30" customHeight="1">
      <c r="A13" s="18"/>
      <c r="B13" s="18"/>
      <c r="C13" s="18"/>
      <c r="E13" s="182"/>
      <c r="F13" s="182"/>
      <c r="G13" s="182"/>
    </row>
    <row r="14" spans="1:12" customFormat="1" ht="30" customHeight="1">
      <c r="A14" s="183" t="s">
        <v>146</v>
      </c>
      <c r="B14" s="183"/>
      <c r="C14" s="183"/>
      <c r="E14" s="182"/>
      <c r="F14" s="182"/>
      <c r="G14" s="182"/>
    </row>
    <row r="15" spans="1:12" customFormat="1" ht="30" customHeight="1">
      <c r="A15" s="15"/>
      <c r="E15" s="182"/>
      <c r="F15" s="182"/>
      <c r="G15" s="182"/>
    </row>
    <row r="16" spans="1:12" s="21" customFormat="1" ht="30" customHeight="1">
      <c r="A16" s="183" t="s">
        <v>147</v>
      </c>
      <c r="B16" s="183"/>
      <c r="C16" s="183"/>
      <c r="E16" s="182"/>
      <c r="F16" s="182"/>
      <c r="G16" s="182"/>
    </row>
    <row r="17" spans="1:12" customFormat="1" ht="30" customHeight="1">
      <c r="A17" s="15"/>
      <c r="E17" s="182"/>
      <c r="F17" s="182"/>
      <c r="G17" s="182"/>
    </row>
    <row r="18" spans="1:12" customFormat="1" ht="30" customHeight="1">
      <c r="A18" s="183" t="s">
        <v>47</v>
      </c>
      <c r="B18" s="183"/>
      <c r="C18" s="183"/>
      <c r="E18" s="182"/>
      <c r="F18" s="182"/>
      <c r="G18" s="182"/>
    </row>
    <row r="19" spans="1:12" customFormat="1" ht="30" customHeight="1">
      <c r="A19" s="183" t="s">
        <v>48</v>
      </c>
      <c r="B19" s="183"/>
      <c r="C19" s="183"/>
      <c r="E19" s="182"/>
      <c r="F19" s="182"/>
      <c r="G19" s="182"/>
    </row>
    <row r="20" spans="1:12" customFormat="1" ht="30" customHeight="1">
      <c r="A20" s="18"/>
      <c r="B20" s="18"/>
      <c r="C20" s="18"/>
      <c r="E20" s="182"/>
      <c r="F20" s="182"/>
      <c r="G20" s="182"/>
    </row>
    <row r="21" spans="1:12" customFormat="1" ht="30" customHeight="1">
      <c r="A21" s="183" t="s">
        <v>49</v>
      </c>
      <c r="B21" s="183"/>
      <c r="C21" s="183"/>
      <c r="E21" s="182"/>
      <c r="F21" s="182"/>
      <c r="G21" s="182"/>
    </row>
    <row r="22" spans="1:12" customFormat="1" ht="30" customHeight="1">
      <c r="A22" s="187" t="s">
        <v>50</v>
      </c>
      <c r="B22" s="187"/>
      <c r="C22" s="187"/>
      <c r="E22" s="182"/>
      <c r="F22" s="182"/>
      <c r="G22" s="182"/>
    </row>
    <row r="23" spans="1:12" ht="35.1" customHeight="1">
      <c r="A23" s="11"/>
      <c r="B23" s="11"/>
      <c r="C23" s="11"/>
      <c r="D23" s="11"/>
      <c r="E23" s="182"/>
      <c r="F23" s="182"/>
      <c r="G23" s="182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8.75">
      <c r="A34" s="177"/>
      <c r="B34" s="177"/>
      <c r="C34" s="177"/>
      <c r="D34" s="177"/>
      <c r="E34" s="177"/>
      <c r="F34" s="177"/>
      <c r="G34" s="177"/>
      <c r="H34" s="177"/>
      <c r="I34" s="177"/>
      <c r="J34" s="177"/>
      <c r="K34" s="177"/>
      <c r="L34" s="177"/>
    </row>
    <row r="35" spans="1:12" s="16" customFormat="1" ht="31.5">
      <c r="A35" s="178"/>
      <c r="B35" s="179"/>
      <c r="C35" s="179"/>
      <c r="D35" s="179"/>
      <c r="E35" s="179"/>
      <c r="F35" s="179"/>
      <c r="G35" s="179"/>
      <c r="H35" s="179"/>
      <c r="I35" s="179"/>
      <c r="J35" s="179"/>
      <c r="K35" s="179"/>
      <c r="L35" s="179"/>
    </row>
    <row r="36" spans="1:12" s="16" customForma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</sheetData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03" orientation="portrait" useFirstPageNumber="1" r:id="rId1"/>
  <headerFooter>
    <oddFooter>&amp;R무일복지재단(2021.05.03)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1"/>
  <sheetViews>
    <sheetView view="pageBreakPreview" zoomScaleNormal="100" zoomScaleSheetLayoutView="100" workbookViewId="0">
      <selection activeCell="E5" sqref="E5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188" t="s">
        <v>189</v>
      </c>
      <c r="B1" s="188"/>
      <c r="C1" s="188"/>
      <c r="D1" s="188"/>
      <c r="E1" s="188"/>
      <c r="F1" s="5"/>
      <c r="G1" s="5"/>
      <c r="H1" s="5"/>
      <c r="I1" s="5"/>
      <c r="J1" s="5"/>
    </row>
    <row r="2" spans="1:10" s="53" customFormat="1" ht="24.75" customHeight="1">
      <c r="A2" s="54"/>
      <c r="B2" s="54"/>
      <c r="C2" s="54"/>
      <c r="D2" s="54"/>
      <c r="E2" s="55" t="s">
        <v>155</v>
      </c>
      <c r="F2" s="54"/>
      <c r="G2" s="54"/>
      <c r="H2" s="54"/>
      <c r="I2" s="54"/>
      <c r="J2" s="54"/>
    </row>
    <row r="3" spans="1:10" s="53" customFormat="1" ht="21.95" customHeight="1">
      <c r="A3" s="189" t="s">
        <v>1</v>
      </c>
      <c r="B3" s="189"/>
      <c r="C3" s="189"/>
      <c r="D3" s="189"/>
      <c r="E3" s="189"/>
    </row>
    <row r="4" spans="1:10" s="53" customFormat="1" ht="21.95" customHeight="1" thickBot="1">
      <c r="A4" s="56" t="s">
        <v>2</v>
      </c>
      <c r="B4" s="56" t="s">
        <v>3</v>
      </c>
      <c r="C4" s="57" t="s">
        <v>190</v>
      </c>
      <c r="D4" s="57" t="s">
        <v>191</v>
      </c>
      <c r="E4" s="56" t="s">
        <v>4</v>
      </c>
    </row>
    <row r="5" spans="1:10" s="53" customFormat="1" ht="21.95" customHeight="1" thickTop="1">
      <c r="A5" s="58" t="s">
        <v>5</v>
      </c>
      <c r="B5" s="59"/>
      <c r="C5" s="60">
        <f>SUM(C6:C14)</f>
        <v>342230000</v>
      </c>
      <c r="D5" s="60">
        <f>SUM(D6:D14)</f>
        <v>349090000</v>
      </c>
      <c r="E5" s="61">
        <f>D5-C5</f>
        <v>6860000</v>
      </c>
    </row>
    <row r="6" spans="1:10" s="53" customFormat="1" ht="21.95" customHeight="1">
      <c r="A6" s="62" t="s">
        <v>6</v>
      </c>
      <c r="B6" s="63" t="s">
        <v>7</v>
      </c>
      <c r="C6" s="64">
        <v>0</v>
      </c>
      <c r="D6" s="64">
        <v>0</v>
      </c>
      <c r="E6" s="65">
        <f t="shared" ref="E6:E14" si="0">D6-C6</f>
        <v>0</v>
      </c>
    </row>
    <row r="7" spans="1:10" s="53" customFormat="1" ht="21.95" customHeight="1">
      <c r="A7" s="62" t="s">
        <v>8</v>
      </c>
      <c r="B7" s="63" t="s">
        <v>9</v>
      </c>
      <c r="C7" s="64">
        <v>0</v>
      </c>
      <c r="D7" s="64">
        <v>0</v>
      </c>
      <c r="E7" s="65">
        <f t="shared" si="0"/>
        <v>0</v>
      </c>
    </row>
    <row r="8" spans="1:10" s="53" customFormat="1" ht="21.95" customHeight="1">
      <c r="A8" s="62" t="s">
        <v>10</v>
      </c>
      <c r="B8" s="63" t="s">
        <v>11</v>
      </c>
      <c r="C8" s="64">
        <v>0</v>
      </c>
      <c r="D8" s="64">
        <v>0</v>
      </c>
      <c r="E8" s="65">
        <f t="shared" si="0"/>
        <v>0</v>
      </c>
    </row>
    <row r="9" spans="1:10" s="53" customFormat="1" ht="21.95" customHeight="1">
      <c r="A9" s="62" t="s">
        <v>12</v>
      </c>
      <c r="B9" s="63" t="s">
        <v>13</v>
      </c>
      <c r="C9" s="64">
        <v>0</v>
      </c>
      <c r="D9" s="64">
        <v>0</v>
      </c>
      <c r="E9" s="65">
        <f t="shared" si="0"/>
        <v>0</v>
      </c>
    </row>
    <row r="10" spans="1:10" s="53" customFormat="1" ht="21.95" customHeight="1">
      <c r="A10" s="62" t="s">
        <v>14</v>
      </c>
      <c r="B10" s="63" t="s">
        <v>15</v>
      </c>
      <c r="C10" s="64">
        <f>예산내역!D25</f>
        <v>120000000</v>
      </c>
      <c r="D10" s="64">
        <f>예산내역!E25</f>
        <v>120000000</v>
      </c>
      <c r="E10" s="65">
        <f t="shared" si="0"/>
        <v>0</v>
      </c>
    </row>
    <row r="11" spans="1:10" s="53" customFormat="1" ht="21.95" customHeight="1">
      <c r="A11" s="62" t="s">
        <v>16</v>
      </c>
      <c r="B11" s="63" t="s">
        <v>17</v>
      </c>
      <c r="C11" s="64">
        <v>0</v>
      </c>
      <c r="D11" s="64">
        <v>0</v>
      </c>
      <c r="E11" s="65">
        <f t="shared" si="0"/>
        <v>0</v>
      </c>
    </row>
    <row r="12" spans="1:10" s="53" customFormat="1" ht="21.95" customHeight="1">
      <c r="A12" s="62" t="s">
        <v>18</v>
      </c>
      <c r="B12" s="63" t="s">
        <v>19</v>
      </c>
      <c r="C12" s="64">
        <v>0</v>
      </c>
      <c r="D12" s="64">
        <v>0</v>
      </c>
      <c r="E12" s="65">
        <f t="shared" si="0"/>
        <v>0</v>
      </c>
    </row>
    <row r="13" spans="1:10" s="53" customFormat="1" ht="21.95" customHeight="1">
      <c r="A13" s="62" t="s">
        <v>20</v>
      </c>
      <c r="B13" s="63" t="s">
        <v>21</v>
      </c>
      <c r="C13" s="64">
        <f>예산내역!D36</f>
        <v>221133400</v>
      </c>
      <c r="D13" s="64">
        <f>예산내역!E36</f>
        <v>227994176</v>
      </c>
      <c r="E13" s="65">
        <f t="shared" si="0"/>
        <v>6860776</v>
      </c>
    </row>
    <row r="14" spans="1:10" s="53" customFormat="1" ht="21.95" customHeight="1">
      <c r="A14" s="66" t="s">
        <v>22</v>
      </c>
      <c r="B14" s="67" t="s">
        <v>23</v>
      </c>
      <c r="C14" s="68">
        <f>예산내역!D40</f>
        <v>1096600</v>
      </c>
      <c r="D14" s="68">
        <f>예산내역!E40</f>
        <v>1095824</v>
      </c>
      <c r="E14" s="69">
        <f t="shared" si="0"/>
        <v>-776</v>
      </c>
    </row>
    <row r="15" spans="1:10" s="53" customFormat="1" ht="21.95" customHeight="1">
      <c r="A15" s="70"/>
      <c r="B15" s="70"/>
      <c r="C15" s="70"/>
      <c r="D15" s="70"/>
      <c r="E15" s="70"/>
    </row>
    <row r="16" spans="1:10" s="53" customFormat="1" ht="21.95" customHeight="1">
      <c r="A16" s="70"/>
      <c r="B16" s="70"/>
      <c r="C16" s="70"/>
      <c r="D16" s="70"/>
      <c r="E16" s="55" t="s">
        <v>155</v>
      </c>
    </row>
    <row r="17" spans="1:7" s="53" customFormat="1" ht="21.95" customHeight="1">
      <c r="A17" s="190" t="s">
        <v>24</v>
      </c>
      <c r="B17" s="190"/>
      <c r="C17" s="190"/>
      <c r="D17" s="190"/>
      <c r="E17" s="190"/>
    </row>
    <row r="18" spans="1:7" s="53" customFormat="1" ht="21.95" customHeight="1" thickBot="1">
      <c r="A18" s="71" t="s">
        <v>2</v>
      </c>
      <c r="B18" s="71" t="s">
        <v>3</v>
      </c>
      <c r="C18" s="57" t="s">
        <v>190</v>
      </c>
      <c r="D18" s="57" t="s">
        <v>191</v>
      </c>
      <c r="E18" s="71" t="s">
        <v>4</v>
      </c>
    </row>
    <row r="19" spans="1:7" s="53" customFormat="1" ht="21.95" customHeight="1" thickTop="1">
      <c r="A19" s="58" t="s">
        <v>25</v>
      </c>
      <c r="B19" s="59"/>
      <c r="C19" s="72">
        <f>SUM(C20:C29)</f>
        <v>342230000</v>
      </c>
      <c r="D19" s="72">
        <f>SUM(D20:D29)</f>
        <v>349090000</v>
      </c>
      <c r="E19" s="61">
        <f>D19-C19</f>
        <v>6860000</v>
      </c>
    </row>
    <row r="20" spans="1:7" s="53" customFormat="1" ht="21.95" customHeight="1">
      <c r="A20" s="191" t="s">
        <v>26</v>
      </c>
      <c r="B20" s="63" t="s">
        <v>27</v>
      </c>
      <c r="C20" s="64">
        <f>예산내역!D50</f>
        <v>37513350</v>
      </c>
      <c r="D20" s="64">
        <f>예산내역!E50</f>
        <v>38086120</v>
      </c>
      <c r="E20" s="65">
        <f>D20-C20</f>
        <v>572770</v>
      </c>
    </row>
    <row r="21" spans="1:7" s="53" customFormat="1" ht="21.95" customHeight="1">
      <c r="A21" s="191"/>
      <c r="B21" s="63" t="s">
        <v>28</v>
      </c>
      <c r="C21" s="64">
        <f>예산내역!D59</f>
        <v>1000000</v>
      </c>
      <c r="D21" s="64">
        <f>예산내역!E59</f>
        <v>1500000</v>
      </c>
      <c r="E21" s="65">
        <f t="shared" ref="E21:E28" si="1">D21-C21</f>
        <v>500000</v>
      </c>
      <c r="F21" s="73"/>
      <c r="G21" s="73"/>
    </row>
    <row r="22" spans="1:7" s="53" customFormat="1" ht="21.95" customHeight="1">
      <c r="A22" s="191"/>
      <c r="B22" s="63" t="s">
        <v>29</v>
      </c>
      <c r="C22" s="64">
        <f>예산내역!D63</f>
        <v>14400000</v>
      </c>
      <c r="D22" s="64">
        <f>예산내역!E63</f>
        <v>18400000</v>
      </c>
      <c r="E22" s="65">
        <f t="shared" si="1"/>
        <v>4000000</v>
      </c>
    </row>
    <row r="23" spans="1:7" s="53" customFormat="1" ht="21.95" customHeight="1">
      <c r="A23" s="62" t="s">
        <v>30</v>
      </c>
      <c r="B23" s="63" t="s">
        <v>31</v>
      </c>
      <c r="C23" s="64">
        <f>예산내역!D70</f>
        <v>0</v>
      </c>
      <c r="D23" s="64">
        <f>예산내역!E70</f>
        <v>0</v>
      </c>
      <c r="E23" s="65">
        <f t="shared" si="1"/>
        <v>0</v>
      </c>
    </row>
    <row r="24" spans="1:7" s="53" customFormat="1" ht="21.95" customHeight="1">
      <c r="A24" s="62" t="s">
        <v>32</v>
      </c>
      <c r="B24" s="63" t="s">
        <v>33</v>
      </c>
      <c r="C24" s="64">
        <f>예산내역!D75</f>
        <v>29000000</v>
      </c>
      <c r="D24" s="64">
        <f>예산내역!E75</f>
        <v>13800000</v>
      </c>
      <c r="E24" s="65">
        <f t="shared" si="1"/>
        <v>-15200000</v>
      </c>
    </row>
    <row r="25" spans="1:7" s="53" customFormat="1" ht="21.95" customHeight="1">
      <c r="A25" s="62" t="s">
        <v>34</v>
      </c>
      <c r="B25" s="63" t="s">
        <v>35</v>
      </c>
      <c r="C25" s="64">
        <f>예산내역!D82</f>
        <v>30000000</v>
      </c>
      <c r="D25" s="64">
        <f>예산내역!E82</f>
        <v>32500000</v>
      </c>
      <c r="E25" s="65">
        <f t="shared" si="1"/>
        <v>2500000</v>
      </c>
    </row>
    <row r="26" spans="1:7" s="53" customFormat="1" ht="21.95" customHeight="1">
      <c r="A26" s="62" t="s">
        <v>36</v>
      </c>
      <c r="B26" s="63" t="s">
        <v>37</v>
      </c>
      <c r="C26" s="64">
        <v>0</v>
      </c>
      <c r="D26" s="64">
        <v>0</v>
      </c>
      <c r="E26" s="65">
        <f t="shared" si="1"/>
        <v>0</v>
      </c>
    </row>
    <row r="27" spans="1:7" s="53" customFormat="1" ht="21.95" customHeight="1">
      <c r="A27" s="62" t="s">
        <v>38</v>
      </c>
      <c r="B27" s="63" t="s">
        <v>39</v>
      </c>
      <c r="C27" s="64">
        <v>0</v>
      </c>
      <c r="D27" s="64">
        <v>0</v>
      </c>
      <c r="E27" s="65">
        <f t="shared" si="1"/>
        <v>0</v>
      </c>
    </row>
    <row r="28" spans="1:7" s="53" customFormat="1" ht="21.95" customHeight="1">
      <c r="A28" s="62" t="s">
        <v>40</v>
      </c>
      <c r="B28" s="63" t="s">
        <v>41</v>
      </c>
      <c r="C28" s="64">
        <f>예산내역!D101</f>
        <v>1000000</v>
      </c>
      <c r="D28" s="64">
        <f>예산내역!E101</f>
        <v>1000000</v>
      </c>
      <c r="E28" s="65">
        <f t="shared" si="1"/>
        <v>0</v>
      </c>
    </row>
    <row r="29" spans="1:7" s="53" customFormat="1" ht="21.95" customHeight="1">
      <c r="A29" s="66" t="s">
        <v>42</v>
      </c>
      <c r="B29" s="67" t="s">
        <v>43</v>
      </c>
      <c r="C29" s="68">
        <f>예산내역!D103</f>
        <v>229316650</v>
      </c>
      <c r="D29" s="68">
        <f>예산내역!E103</f>
        <v>243803880</v>
      </c>
      <c r="E29" s="69">
        <f>D29-C29</f>
        <v>14487230</v>
      </c>
    </row>
    <row r="30" spans="1:7" s="53" customFormat="1" ht="24.95" customHeight="1">
      <c r="B30" s="74"/>
      <c r="C30" s="74"/>
      <c r="D30" s="74"/>
    </row>
    <row r="31" spans="1:7" s="52" customFormat="1" ht="24.95" customHeight="1">
      <c r="B31" s="8"/>
      <c r="C31" s="8"/>
      <c r="D31" s="9"/>
    </row>
  </sheetData>
  <mergeCells count="4">
    <mergeCell ref="A1:E1"/>
    <mergeCell ref="A3:E3"/>
    <mergeCell ref="A17:E17"/>
    <mergeCell ref="A20:A22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205" orientation="portrait" useFirstPageNumber="1" r:id="rId1"/>
  <headerFooter alignWithMargins="0">
    <oddFooter>&amp;R무일복지재단(2021.05.03)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6"/>
  <sheetViews>
    <sheetView view="pageBreakPreview" topLeftCell="A72" zoomScaleNormal="100" zoomScaleSheetLayoutView="100" workbookViewId="0">
      <selection activeCell="H90" sqref="H90"/>
    </sheetView>
  </sheetViews>
  <sheetFormatPr defaultRowHeight="16.5"/>
  <cols>
    <col min="1" max="1" width="11.5" customWidth="1"/>
    <col min="2" max="2" width="13.375" customWidth="1"/>
    <col min="3" max="3" width="15.125" customWidth="1"/>
    <col min="4" max="5" width="14.5" customWidth="1"/>
    <col min="6" max="6" width="14.25" style="37" customWidth="1"/>
    <col min="7" max="7" width="9.875" style="38" customWidth="1"/>
    <col min="8" max="8" width="37.5" customWidth="1"/>
    <col min="258" max="258" width="10.875" customWidth="1"/>
    <col min="259" max="259" width="12.5" customWidth="1"/>
    <col min="260" max="260" width="15.125" customWidth="1"/>
    <col min="261" max="261" width="20" customWidth="1"/>
    <col min="262" max="262" width="20.25" customWidth="1"/>
    <col min="263" max="263" width="16.375" customWidth="1"/>
    <col min="264" max="264" width="37.125" customWidth="1"/>
    <col min="514" max="514" width="10.875" customWidth="1"/>
    <col min="515" max="515" width="12.5" customWidth="1"/>
    <col min="516" max="516" width="15.125" customWidth="1"/>
    <col min="517" max="517" width="20" customWidth="1"/>
    <col min="518" max="518" width="20.25" customWidth="1"/>
    <col min="519" max="519" width="16.375" customWidth="1"/>
    <col min="520" max="520" width="37.125" customWidth="1"/>
    <col min="770" max="770" width="10.875" customWidth="1"/>
    <col min="771" max="771" width="12.5" customWidth="1"/>
    <col min="772" max="772" width="15.125" customWidth="1"/>
    <col min="773" max="773" width="20" customWidth="1"/>
    <col min="774" max="774" width="20.25" customWidth="1"/>
    <col min="775" max="775" width="16.375" customWidth="1"/>
    <col min="776" max="776" width="37.125" customWidth="1"/>
    <col min="1026" max="1026" width="10.875" customWidth="1"/>
    <col min="1027" max="1027" width="12.5" customWidth="1"/>
    <col min="1028" max="1028" width="15.125" customWidth="1"/>
    <col min="1029" max="1029" width="20" customWidth="1"/>
    <col min="1030" max="1030" width="20.25" customWidth="1"/>
    <col min="1031" max="1031" width="16.375" customWidth="1"/>
    <col min="1032" max="1032" width="37.125" customWidth="1"/>
    <col min="1282" max="1282" width="10.875" customWidth="1"/>
    <col min="1283" max="1283" width="12.5" customWidth="1"/>
    <col min="1284" max="1284" width="15.125" customWidth="1"/>
    <col min="1285" max="1285" width="20" customWidth="1"/>
    <col min="1286" max="1286" width="20.25" customWidth="1"/>
    <col min="1287" max="1287" width="16.375" customWidth="1"/>
    <col min="1288" max="1288" width="37.125" customWidth="1"/>
    <col min="1538" max="1538" width="10.875" customWidth="1"/>
    <col min="1539" max="1539" width="12.5" customWidth="1"/>
    <col min="1540" max="1540" width="15.125" customWidth="1"/>
    <col min="1541" max="1541" width="20" customWidth="1"/>
    <col min="1542" max="1542" width="20.25" customWidth="1"/>
    <col min="1543" max="1543" width="16.375" customWidth="1"/>
    <col min="1544" max="1544" width="37.125" customWidth="1"/>
    <col min="1794" max="1794" width="10.875" customWidth="1"/>
    <col min="1795" max="1795" width="12.5" customWidth="1"/>
    <col min="1796" max="1796" width="15.125" customWidth="1"/>
    <col min="1797" max="1797" width="20" customWidth="1"/>
    <col min="1798" max="1798" width="20.25" customWidth="1"/>
    <col min="1799" max="1799" width="16.375" customWidth="1"/>
    <col min="1800" max="1800" width="37.125" customWidth="1"/>
    <col min="2050" max="2050" width="10.875" customWidth="1"/>
    <col min="2051" max="2051" width="12.5" customWidth="1"/>
    <col min="2052" max="2052" width="15.125" customWidth="1"/>
    <col min="2053" max="2053" width="20" customWidth="1"/>
    <col min="2054" max="2054" width="20.25" customWidth="1"/>
    <col min="2055" max="2055" width="16.375" customWidth="1"/>
    <col min="2056" max="2056" width="37.125" customWidth="1"/>
    <col min="2306" max="2306" width="10.875" customWidth="1"/>
    <col min="2307" max="2307" width="12.5" customWidth="1"/>
    <col min="2308" max="2308" width="15.125" customWidth="1"/>
    <col min="2309" max="2309" width="20" customWidth="1"/>
    <col min="2310" max="2310" width="20.25" customWidth="1"/>
    <col min="2311" max="2311" width="16.375" customWidth="1"/>
    <col min="2312" max="2312" width="37.125" customWidth="1"/>
    <col min="2562" max="2562" width="10.875" customWidth="1"/>
    <col min="2563" max="2563" width="12.5" customWidth="1"/>
    <col min="2564" max="2564" width="15.125" customWidth="1"/>
    <col min="2565" max="2565" width="20" customWidth="1"/>
    <col min="2566" max="2566" width="20.25" customWidth="1"/>
    <col min="2567" max="2567" width="16.375" customWidth="1"/>
    <col min="2568" max="2568" width="37.125" customWidth="1"/>
    <col min="2818" max="2818" width="10.875" customWidth="1"/>
    <col min="2819" max="2819" width="12.5" customWidth="1"/>
    <col min="2820" max="2820" width="15.125" customWidth="1"/>
    <col min="2821" max="2821" width="20" customWidth="1"/>
    <col min="2822" max="2822" width="20.25" customWidth="1"/>
    <col min="2823" max="2823" width="16.375" customWidth="1"/>
    <col min="2824" max="2824" width="37.125" customWidth="1"/>
    <col min="3074" max="3074" width="10.875" customWidth="1"/>
    <col min="3075" max="3075" width="12.5" customWidth="1"/>
    <col min="3076" max="3076" width="15.125" customWidth="1"/>
    <col min="3077" max="3077" width="20" customWidth="1"/>
    <col min="3078" max="3078" width="20.25" customWidth="1"/>
    <col min="3079" max="3079" width="16.375" customWidth="1"/>
    <col min="3080" max="3080" width="37.125" customWidth="1"/>
    <col min="3330" max="3330" width="10.875" customWidth="1"/>
    <col min="3331" max="3331" width="12.5" customWidth="1"/>
    <col min="3332" max="3332" width="15.125" customWidth="1"/>
    <col min="3333" max="3333" width="20" customWidth="1"/>
    <col min="3334" max="3334" width="20.25" customWidth="1"/>
    <col min="3335" max="3335" width="16.375" customWidth="1"/>
    <col min="3336" max="3336" width="37.125" customWidth="1"/>
    <col min="3586" max="3586" width="10.875" customWidth="1"/>
    <col min="3587" max="3587" width="12.5" customWidth="1"/>
    <col min="3588" max="3588" width="15.125" customWidth="1"/>
    <col min="3589" max="3589" width="20" customWidth="1"/>
    <col min="3590" max="3590" width="20.25" customWidth="1"/>
    <col min="3591" max="3591" width="16.375" customWidth="1"/>
    <col min="3592" max="3592" width="37.125" customWidth="1"/>
    <col min="3842" max="3842" width="10.875" customWidth="1"/>
    <col min="3843" max="3843" width="12.5" customWidth="1"/>
    <col min="3844" max="3844" width="15.125" customWidth="1"/>
    <col min="3845" max="3845" width="20" customWidth="1"/>
    <col min="3846" max="3846" width="20.25" customWidth="1"/>
    <col min="3847" max="3847" width="16.375" customWidth="1"/>
    <col min="3848" max="3848" width="37.125" customWidth="1"/>
    <col min="4098" max="4098" width="10.875" customWidth="1"/>
    <col min="4099" max="4099" width="12.5" customWidth="1"/>
    <col min="4100" max="4100" width="15.125" customWidth="1"/>
    <col min="4101" max="4101" width="20" customWidth="1"/>
    <col min="4102" max="4102" width="20.25" customWidth="1"/>
    <col min="4103" max="4103" width="16.375" customWidth="1"/>
    <col min="4104" max="4104" width="37.125" customWidth="1"/>
    <col min="4354" max="4354" width="10.875" customWidth="1"/>
    <col min="4355" max="4355" width="12.5" customWidth="1"/>
    <col min="4356" max="4356" width="15.125" customWidth="1"/>
    <col min="4357" max="4357" width="20" customWidth="1"/>
    <col min="4358" max="4358" width="20.25" customWidth="1"/>
    <col min="4359" max="4359" width="16.375" customWidth="1"/>
    <col min="4360" max="4360" width="37.125" customWidth="1"/>
    <col min="4610" max="4610" width="10.875" customWidth="1"/>
    <col min="4611" max="4611" width="12.5" customWidth="1"/>
    <col min="4612" max="4612" width="15.125" customWidth="1"/>
    <col min="4613" max="4613" width="20" customWidth="1"/>
    <col min="4614" max="4614" width="20.25" customWidth="1"/>
    <col min="4615" max="4615" width="16.375" customWidth="1"/>
    <col min="4616" max="4616" width="37.125" customWidth="1"/>
    <col min="4866" max="4866" width="10.875" customWidth="1"/>
    <col min="4867" max="4867" width="12.5" customWidth="1"/>
    <col min="4868" max="4868" width="15.125" customWidth="1"/>
    <col min="4869" max="4869" width="20" customWidth="1"/>
    <col min="4870" max="4870" width="20.25" customWidth="1"/>
    <col min="4871" max="4871" width="16.375" customWidth="1"/>
    <col min="4872" max="4872" width="37.125" customWidth="1"/>
    <col min="5122" max="5122" width="10.875" customWidth="1"/>
    <col min="5123" max="5123" width="12.5" customWidth="1"/>
    <col min="5124" max="5124" width="15.125" customWidth="1"/>
    <col min="5125" max="5125" width="20" customWidth="1"/>
    <col min="5126" max="5126" width="20.25" customWidth="1"/>
    <col min="5127" max="5127" width="16.375" customWidth="1"/>
    <col min="5128" max="5128" width="37.125" customWidth="1"/>
    <col min="5378" max="5378" width="10.875" customWidth="1"/>
    <col min="5379" max="5379" width="12.5" customWidth="1"/>
    <col min="5380" max="5380" width="15.125" customWidth="1"/>
    <col min="5381" max="5381" width="20" customWidth="1"/>
    <col min="5382" max="5382" width="20.25" customWidth="1"/>
    <col min="5383" max="5383" width="16.375" customWidth="1"/>
    <col min="5384" max="5384" width="37.125" customWidth="1"/>
    <col min="5634" max="5634" width="10.875" customWidth="1"/>
    <col min="5635" max="5635" width="12.5" customWidth="1"/>
    <col min="5636" max="5636" width="15.125" customWidth="1"/>
    <col min="5637" max="5637" width="20" customWidth="1"/>
    <col min="5638" max="5638" width="20.25" customWidth="1"/>
    <col min="5639" max="5639" width="16.375" customWidth="1"/>
    <col min="5640" max="5640" width="37.125" customWidth="1"/>
    <col min="5890" max="5890" width="10.875" customWidth="1"/>
    <col min="5891" max="5891" width="12.5" customWidth="1"/>
    <col min="5892" max="5892" width="15.125" customWidth="1"/>
    <col min="5893" max="5893" width="20" customWidth="1"/>
    <col min="5894" max="5894" width="20.25" customWidth="1"/>
    <col min="5895" max="5895" width="16.375" customWidth="1"/>
    <col min="5896" max="5896" width="37.125" customWidth="1"/>
    <col min="6146" max="6146" width="10.875" customWidth="1"/>
    <col min="6147" max="6147" width="12.5" customWidth="1"/>
    <col min="6148" max="6148" width="15.125" customWidth="1"/>
    <col min="6149" max="6149" width="20" customWidth="1"/>
    <col min="6150" max="6150" width="20.25" customWidth="1"/>
    <col min="6151" max="6151" width="16.375" customWidth="1"/>
    <col min="6152" max="6152" width="37.125" customWidth="1"/>
    <col min="6402" max="6402" width="10.875" customWidth="1"/>
    <col min="6403" max="6403" width="12.5" customWidth="1"/>
    <col min="6404" max="6404" width="15.125" customWidth="1"/>
    <col min="6405" max="6405" width="20" customWidth="1"/>
    <col min="6406" max="6406" width="20.25" customWidth="1"/>
    <col min="6407" max="6407" width="16.375" customWidth="1"/>
    <col min="6408" max="6408" width="37.125" customWidth="1"/>
    <col min="6658" max="6658" width="10.875" customWidth="1"/>
    <col min="6659" max="6659" width="12.5" customWidth="1"/>
    <col min="6660" max="6660" width="15.125" customWidth="1"/>
    <col min="6661" max="6661" width="20" customWidth="1"/>
    <col min="6662" max="6662" width="20.25" customWidth="1"/>
    <col min="6663" max="6663" width="16.375" customWidth="1"/>
    <col min="6664" max="6664" width="37.125" customWidth="1"/>
    <col min="6914" max="6914" width="10.875" customWidth="1"/>
    <col min="6915" max="6915" width="12.5" customWidth="1"/>
    <col min="6916" max="6916" width="15.125" customWidth="1"/>
    <col min="6917" max="6917" width="20" customWidth="1"/>
    <col min="6918" max="6918" width="20.25" customWidth="1"/>
    <col min="6919" max="6919" width="16.375" customWidth="1"/>
    <col min="6920" max="6920" width="37.125" customWidth="1"/>
    <col min="7170" max="7170" width="10.875" customWidth="1"/>
    <col min="7171" max="7171" width="12.5" customWidth="1"/>
    <col min="7172" max="7172" width="15.125" customWidth="1"/>
    <col min="7173" max="7173" width="20" customWidth="1"/>
    <col min="7174" max="7174" width="20.25" customWidth="1"/>
    <col min="7175" max="7175" width="16.375" customWidth="1"/>
    <col min="7176" max="7176" width="37.125" customWidth="1"/>
    <col min="7426" max="7426" width="10.875" customWidth="1"/>
    <col min="7427" max="7427" width="12.5" customWidth="1"/>
    <col min="7428" max="7428" width="15.125" customWidth="1"/>
    <col min="7429" max="7429" width="20" customWidth="1"/>
    <col min="7430" max="7430" width="20.25" customWidth="1"/>
    <col min="7431" max="7431" width="16.375" customWidth="1"/>
    <col min="7432" max="7432" width="37.125" customWidth="1"/>
    <col min="7682" max="7682" width="10.875" customWidth="1"/>
    <col min="7683" max="7683" width="12.5" customWidth="1"/>
    <col min="7684" max="7684" width="15.125" customWidth="1"/>
    <col min="7685" max="7685" width="20" customWidth="1"/>
    <col min="7686" max="7686" width="20.25" customWidth="1"/>
    <col min="7687" max="7687" width="16.375" customWidth="1"/>
    <col min="7688" max="7688" width="37.125" customWidth="1"/>
    <col min="7938" max="7938" width="10.875" customWidth="1"/>
    <col min="7939" max="7939" width="12.5" customWidth="1"/>
    <col min="7940" max="7940" width="15.125" customWidth="1"/>
    <col min="7941" max="7941" width="20" customWidth="1"/>
    <col min="7942" max="7942" width="20.25" customWidth="1"/>
    <col min="7943" max="7943" width="16.375" customWidth="1"/>
    <col min="7944" max="7944" width="37.125" customWidth="1"/>
    <col min="8194" max="8194" width="10.875" customWidth="1"/>
    <col min="8195" max="8195" width="12.5" customWidth="1"/>
    <col min="8196" max="8196" width="15.125" customWidth="1"/>
    <col min="8197" max="8197" width="20" customWidth="1"/>
    <col min="8198" max="8198" width="20.25" customWidth="1"/>
    <col min="8199" max="8199" width="16.375" customWidth="1"/>
    <col min="8200" max="8200" width="37.125" customWidth="1"/>
    <col min="8450" max="8450" width="10.875" customWidth="1"/>
    <col min="8451" max="8451" width="12.5" customWidth="1"/>
    <col min="8452" max="8452" width="15.125" customWidth="1"/>
    <col min="8453" max="8453" width="20" customWidth="1"/>
    <col min="8454" max="8454" width="20.25" customWidth="1"/>
    <col min="8455" max="8455" width="16.375" customWidth="1"/>
    <col min="8456" max="8456" width="37.125" customWidth="1"/>
    <col min="8706" max="8706" width="10.875" customWidth="1"/>
    <col min="8707" max="8707" width="12.5" customWidth="1"/>
    <col min="8708" max="8708" width="15.125" customWidth="1"/>
    <col min="8709" max="8709" width="20" customWidth="1"/>
    <col min="8710" max="8710" width="20.25" customWidth="1"/>
    <col min="8711" max="8711" width="16.375" customWidth="1"/>
    <col min="8712" max="8712" width="37.125" customWidth="1"/>
    <col min="8962" max="8962" width="10.875" customWidth="1"/>
    <col min="8963" max="8963" width="12.5" customWidth="1"/>
    <col min="8964" max="8964" width="15.125" customWidth="1"/>
    <col min="8965" max="8965" width="20" customWidth="1"/>
    <col min="8966" max="8966" width="20.25" customWidth="1"/>
    <col min="8967" max="8967" width="16.375" customWidth="1"/>
    <col min="8968" max="8968" width="37.125" customWidth="1"/>
    <col min="9218" max="9218" width="10.875" customWidth="1"/>
    <col min="9219" max="9219" width="12.5" customWidth="1"/>
    <col min="9220" max="9220" width="15.125" customWidth="1"/>
    <col min="9221" max="9221" width="20" customWidth="1"/>
    <col min="9222" max="9222" width="20.25" customWidth="1"/>
    <col min="9223" max="9223" width="16.375" customWidth="1"/>
    <col min="9224" max="9224" width="37.125" customWidth="1"/>
    <col min="9474" max="9474" width="10.875" customWidth="1"/>
    <col min="9475" max="9475" width="12.5" customWidth="1"/>
    <col min="9476" max="9476" width="15.125" customWidth="1"/>
    <col min="9477" max="9477" width="20" customWidth="1"/>
    <col min="9478" max="9478" width="20.25" customWidth="1"/>
    <col min="9479" max="9479" width="16.375" customWidth="1"/>
    <col min="9480" max="9480" width="37.125" customWidth="1"/>
    <col min="9730" max="9730" width="10.875" customWidth="1"/>
    <col min="9731" max="9731" width="12.5" customWidth="1"/>
    <col min="9732" max="9732" width="15.125" customWidth="1"/>
    <col min="9733" max="9733" width="20" customWidth="1"/>
    <col min="9734" max="9734" width="20.25" customWidth="1"/>
    <col min="9735" max="9735" width="16.375" customWidth="1"/>
    <col min="9736" max="9736" width="37.125" customWidth="1"/>
    <col min="9986" max="9986" width="10.875" customWidth="1"/>
    <col min="9987" max="9987" width="12.5" customWidth="1"/>
    <col min="9988" max="9988" width="15.125" customWidth="1"/>
    <col min="9989" max="9989" width="20" customWidth="1"/>
    <col min="9990" max="9990" width="20.25" customWidth="1"/>
    <col min="9991" max="9991" width="16.375" customWidth="1"/>
    <col min="9992" max="9992" width="37.125" customWidth="1"/>
    <col min="10242" max="10242" width="10.875" customWidth="1"/>
    <col min="10243" max="10243" width="12.5" customWidth="1"/>
    <col min="10244" max="10244" width="15.125" customWidth="1"/>
    <col min="10245" max="10245" width="20" customWidth="1"/>
    <col min="10246" max="10246" width="20.25" customWidth="1"/>
    <col min="10247" max="10247" width="16.375" customWidth="1"/>
    <col min="10248" max="10248" width="37.125" customWidth="1"/>
    <col min="10498" max="10498" width="10.875" customWidth="1"/>
    <col min="10499" max="10499" width="12.5" customWidth="1"/>
    <col min="10500" max="10500" width="15.125" customWidth="1"/>
    <col min="10501" max="10501" width="20" customWidth="1"/>
    <col min="10502" max="10502" width="20.25" customWidth="1"/>
    <col min="10503" max="10503" width="16.375" customWidth="1"/>
    <col min="10504" max="10504" width="37.125" customWidth="1"/>
    <col min="10754" max="10754" width="10.875" customWidth="1"/>
    <col min="10755" max="10755" width="12.5" customWidth="1"/>
    <col min="10756" max="10756" width="15.125" customWidth="1"/>
    <col min="10757" max="10757" width="20" customWidth="1"/>
    <col min="10758" max="10758" width="20.25" customWidth="1"/>
    <col min="10759" max="10759" width="16.375" customWidth="1"/>
    <col min="10760" max="10760" width="37.125" customWidth="1"/>
    <col min="11010" max="11010" width="10.875" customWidth="1"/>
    <col min="11011" max="11011" width="12.5" customWidth="1"/>
    <col min="11012" max="11012" width="15.125" customWidth="1"/>
    <col min="11013" max="11013" width="20" customWidth="1"/>
    <col min="11014" max="11014" width="20.25" customWidth="1"/>
    <col min="11015" max="11015" width="16.375" customWidth="1"/>
    <col min="11016" max="11016" width="37.125" customWidth="1"/>
    <col min="11266" max="11266" width="10.875" customWidth="1"/>
    <col min="11267" max="11267" width="12.5" customWidth="1"/>
    <col min="11268" max="11268" width="15.125" customWidth="1"/>
    <col min="11269" max="11269" width="20" customWidth="1"/>
    <col min="11270" max="11270" width="20.25" customWidth="1"/>
    <col min="11271" max="11271" width="16.375" customWidth="1"/>
    <col min="11272" max="11272" width="37.125" customWidth="1"/>
    <col min="11522" max="11522" width="10.875" customWidth="1"/>
    <col min="11523" max="11523" width="12.5" customWidth="1"/>
    <col min="11524" max="11524" width="15.125" customWidth="1"/>
    <col min="11525" max="11525" width="20" customWidth="1"/>
    <col min="11526" max="11526" width="20.25" customWidth="1"/>
    <col min="11527" max="11527" width="16.375" customWidth="1"/>
    <col min="11528" max="11528" width="37.125" customWidth="1"/>
    <col min="11778" max="11778" width="10.875" customWidth="1"/>
    <col min="11779" max="11779" width="12.5" customWidth="1"/>
    <col min="11780" max="11780" width="15.125" customWidth="1"/>
    <col min="11781" max="11781" width="20" customWidth="1"/>
    <col min="11782" max="11782" width="20.25" customWidth="1"/>
    <col min="11783" max="11783" width="16.375" customWidth="1"/>
    <col min="11784" max="11784" width="37.125" customWidth="1"/>
    <col min="12034" max="12034" width="10.875" customWidth="1"/>
    <col min="12035" max="12035" width="12.5" customWidth="1"/>
    <col min="12036" max="12036" width="15.125" customWidth="1"/>
    <col min="12037" max="12037" width="20" customWidth="1"/>
    <col min="12038" max="12038" width="20.25" customWidth="1"/>
    <col min="12039" max="12039" width="16.375" customWidth="1"/>
    <col min="12040" max="12040" width="37.125" customWidth="1"/>
    <col min="12290" max="12290" width="10.875" customWidth="1"/>
    <col min="12291" max="12291" width="12.5" customWidth="1"/>
    <col min="12292" max="12292" width="15.125" customWidth="1"/>
    <col min="12293" max="12293" width="20" customWidth="1"/>
    <col min="12294" max="12294" width="20.25" customWidth="1"/>
    <col min="12295" max="12295" width="16.375" customWidth="1"/>
    <col min="12296" max="12296" width="37.125" customWidth="1"/>
    <col min="12546" max="12546" width="10.875" customWidth="1"/>
    <col min="12547" max="12547" width="12.5" customWidth="1"/>
    <col min="12548" max="12548" width="15.125" customWidth="1"/>
    <col min="12549" max="12549" width="20" customWidth="1"/>
    <col min="12550" max="12550" width="20.25" customWidth="1"/>
    <col min="12551" max="12551" width="16.375" customWidth="1"/>
    <col min="12552" max="12552" width="37.125" customWidth="1"/>
    <col min="12802" max="12802" width="10.875" customWidth="1"/>
    <col min="12803" max="12803" width="12.5" customWidth="1"/>
    <col min="12804" max="12804" width="15.125" customWidth="1"/>
    <col min="12805" max="12805" width="20" customWidth="1"/>
    <col min="12806" max="12806" width="20.25" customWidth="1"/>
    <col min="12807" max="12807" width="16.375" customWidth="1"/>
    <col min="12808" max="12808" width="37.125" customWidth="1"/>
    <col min="13058" max="13058" width="10.875" customWidth="1"/>
    <col min="13059" max="13059" width="12.5" customWidth="1"/>
    <col min="13060" max="13060" width="15.125" customWidth="1"/>
    <col min="13061" max="13061" width="20" customWidth="1"/>
    <col min="13062" max="13062" width="20.25" customWidth="1"/>
    <col min="13063" max="13063" width="16.375" customWidth="1"/>
    <col min="13064" max="13064" width="37.125" customWidth="1"/>
    <col min="13314" max="13314" width="10.875" customWidth="1"/>
    <col min="13315" max="13315" width="12.5" customWidth="1"/>
    <col min="13316" max="13316" width="15.125" customWidth="1"/>
    <col min="13317" max="13317" width="20" customWidth="1"/>
    <col min="13318" max="13318" width="20.25" customWidth="1"/>
    <col min="13319" max="13319" width="16.375" customWidth="1"/>
    <col min="13320" max="13320" width="37.125" customWidth="1"/>
    <col min="13570" max="13570" width="10.875" customWidth="1"/>
    <col min="13571" max="13571" width="12.5" customWidth="1"/>
    <col min="13572" max="13572" width="15.125" customWidth="1"/>
    <col min="13573" max="13573" width="20" customWidth="1"/>
    <col min="13574" max="13574" width="20.25" customWidth="1"/>
    <col min="13575" max="13575" width="16.375" customWidth="1"/>
    <col min="13576" max="13576" width="37.125" customWidth="1"/>
    <col min="13826" max="13826" width="10.875" customWidth="1"/>
    <col min="13827" max="13827" width="12.5" customWidth="1"/>
    <col min="13828" max="13828" width="15.125" customWidth="1"/>
    <col min="13829" max="13829" width="20" customWidth="1"/>
    <col min="13830" max="13830" width="20.25" customWidth="1"/>
    <col min="13831" max="13831" width="16.375" customWidth="1"/>
    <col min="13832" max="13832" width="37.125" customWidth="1"/>
    <col min="14082" max="14082" width="10.875" customWidth="1"/>
    <col min="14083" max="14083" width="12.5" customWidth="1"/>
    <col min="14084" max="14084" width="15.125" customWidth="1"/>
    <col min="14085" max="14085" width="20" customWidth="1"/>
    <col min="14086" max="14086" width="20.25" customWidth="1"/>
    <col min="14087" max="14087" width="16.375" customWidth="1"/>
    <col min="14088" max="14088" width="37.125" customWidth="1"/>
    <col min="14338" max="14338" width="10.875" customWidth="1"/>
    <col min="14339" max="14339" width="12.5" customWidth="1"/>
    <col min="14340" max="14340" width="15.125" customWidth="1"/>
    <col min="14341" max="14341" width="20" customWidth="1"/>
    <col min="14342" max="14342" width="20.25" customWidth="1"/>
    <col min="14343" max="14343" width="16.375" customWidth="1"/>
    <col min="14344" max="14344" width="37.125" customWidth="1"/>
    <col min="14594" max="14594" width="10.875" customWidth="1"/>
    <col min="14595" max="14595" width="12.5" customWidth="1"/>
    <col min="14596" max="14596" width="15.125" customWidth="1"/>
    <col min="14597" max="14597" width="20" customWidth="1"/>
    <col min="14598" max="14598" width="20.25" customWidth="1"/>
    <col min="14599" max="14599" width="16.375" customWidth="1"/>
    <col min="14600" max="14600" width="37.125" customWidth="1"/>
    <col min="14850" max="14850" width="10.875" customWidth="1"/>
    <col min="14851" max="14851" width="12.5" customWidth="1"/>
    <col min="14852" max="14852" width="15.125" customWidth="1"/>
    <col min="14853" max="14853" width="20" customWidth="1"/>
    <col min="14854" max="14854" width="20.25" customWidth="1"/>
    <col min="14855" max="14855" width="16.375" customWidth="1"/>
    <col min="14856" max="14856" width="37.125" customWidth="1"/>
    <col min="15106" max="15106" width="10.875" customWidth="1"/>
    <col min="15107" max="15107" width="12.5" customWidth="1"/>
    <col min="15108" max="15108" width="15.125" customWidth="1"/>
    <col min="15109" max="15109" width="20" customWidth="1"/>
    <col min="15110" max="15110" width="20.25" customWidth="1"/>
    <col min="15111" max="15111" width="16.375" customWidth="1"/>
    <col min="15112" max="15112" width="37.125" customWidth="1"/>
    <col min="15362" max="15362" width="10.875" customWidth="1"/>
    <col min="15363" max="15363" width="12.5" customWidth="1"/>
    <col min="15364" max="15364" width="15.125" customWidth="1"/>
    <col min="15365" max="15365" width="20" customWidth="1"/>
    <col min="15366" max="15366" width="20.25" customWidth="1"/>
    <col min="15367" max="15367" width="16.375" customWidth="1"/>
    <col min="15368" max="15368" width="37.125" customWidth="1"/>
    <col min="15618" max="15618" width="10.875" customWidth="1"/>
    <col min="15619" max="15619" width="12.5" customWidth="1"/>
    <col min="15620" max="15620" width="15.125" customWidth="1"/>
    <col min="15621" max="15621" width="20" customWidth="1"/>
    <col min="15622" max="15622" width="20.25" customWidth="1"/>
    <col min="15623" max="15623" width="16.375" customWidth="1"/>
    <col min="15624" max="15624" width="37.125" customWidth="1"/>
    <col min="15874" max="15874" width="10.875" customWidth="1"/>
    <col min="15875" max="15875" width="12.5" customWidth="1"/>
    <col min="15876" max="15876" width="15.125" customWidth="1"/>
    <col min="15877" max="15877" width="20" customWidth="1"/>
    <col min="15878" max="15878" width="20.25" customWidth="1"/>
    <col min="15879" max="15879" width="16.375" customWidth="1"/>
    <col min="15880" max="15880" width="37.125" customWidth="1"/>
    <col min="16130" max="16130" width="10.875" customWidth="1"/>
    <col min="16131" max="16131" width="12.5" customWidth="1"/>
    <col min="16132" max="16132" width="15.125" customWidth="1"/>
    <col min="16133" max="16133" width="20" customWidth="1"/>
    <col min="16134" max="16134" width="20.25" customWidth="1"/>
    <col min="16135" max="16135" width="16.375" customWidth="1"/>
    <col min="16136" max="16136" width="37.125" customWidth="1"/>
  </cols>
  <sheetData>
    <row r="1" spans="1:8" s="75" customFormat="1" ht="42.75" customHeight="1">
      <c r="A1" s="201" t="s">
        <v>142</v>
      </c>
      <c r="B1" s="201"/>
      <c r="C1" s="201"/>
      <c r="D1" s="201"/>
      <c r="E1" s="201"/>
      <c r="F1" s="201"/>
      <c r="G1" s="201"/>
      <c r="H1" s="201"/>
    </row>
    <row r="2" spans="1:8" s="75" customFormat="1" ht="19.5" customHeight="1">
      <c r="A2" s="76" t="s">
        <v>52</v>
      </c>
      <c r="B2" s="130"/>
      <c r="F2" s="22"/>
      <c r="G2" s="23"/>
      <c r="H2" s="131" t="s">
        <v>154</v>
      </c>
    </row>
    <row r="3" spans="1:8" s="92" customFormat="1" ht="20.100000000000001" customHeight="1">
      <c r="A3" s="195" t="s">
        <v>53</v>
      </c>
      <c r="B3" s="197" t="s">
        <v>54</v>
      </c>
      <c r="C3" s="197" t="s">
        <v>55</v>
      </c>
      <c r="D3" s="199" t="s">
        <v>192</v>
      </c>
      <c r="E3" s="199" t="s">
        <v>193</v>
      </c>
      <c r="F3" s="192" t="s">
        <v>148</v>
      </c>
      <c r="G3" s="192"/>
      <c r="H3" s="193" t="s">
        <v>56</v>
      </c>
    </row>
    <row r="4" spans="1:8" s="92" customFormat="1" ht="20.100000000000001" customHeight="1">
      <c r="A4" s="196"/>
      <c r="B4" s="198"/>
      <c r="C4" s="198"/>
      <c r="D4" s="200"/>
      <c r="E4" s="200"/>
      <c r="F4" s="24" t="s">
        <v>149</v>
      </c>
      <c r="G4" s="39" t="s">
        <v>150</v>
      </c>
      <c r="H4" s="194"/>
    </row>
    <row r="5" spans="1:8" s="92" customFormat="1" ht="20.100000000000001" customHeight="1">
      <c r="A5" s="202" t="s">
        <v>57</v>
      </c>
      <c r="B5" s="203"/>
      <c r="C5" s="204"/>
      <c r="D5" s="90">
        <f>D18+D24+D32+D35+D39</f>
        <v>342230000</v>
      </c>
      <c r="E5" s="90">
        <f>E18+E24+E32+E35+E39</f>
        <v>349090000</v>
      </c>
      <c r="F5" s="163">
        <f>E5-D5</f>
        <v>6860000</v>
      </c>
      <c r="G5" s="164">
        <f>E5/D5*100</f>
        <v>102.0044998977296</v>
      </c>
      <c r="H5" s="77"/>
    </row>
    <row r="6" spans="1:8" s="92" customFormat="1" ht="20.100000000000001" customHeight="1">
      <c r="A6" s="93" t="s">
        <v>58</v>
      </c>
      <c r="B6" s="94"/>
      <c r="C6" s="95"/>
      <c r="D6" s="84">
        <f>D7</f>
        <v>0</v>
      </c>
      <c r="E6" s="84">
        <f>E7</f>
        <v>0</v>
      </c>
      <c r="F6" s="170">
        <f t="shared" ref="F6:F27" si="0">E6-D6</f>
        <v>0</v>
      </c>
      <c r="G6" s="171">
        <v>0</v>
      </c>
      <c r="H6" s="78"/>
    </row>
    <row r="7" spans="1:8" s="92" customFormat="1" ht="20.100000000000001" customHeight="1">
      <c r="A7" s="96"/>
      <c r="B7" s="97" t="s">
        <v>59</v>
      </c>
      <c r="C7" s="95"/>
      <c r="D7" s="86">
        <v>0</v>
      </c>
      <c r="E7" s="86">
        <v>0</v>
      </c>
      <c r="F7" s="25">
        <f t="shared" si="0"/>
        <v>0</v>
      </c>
      <c r="G7" s="51">
        <v>0</v>
      </c>
      <c r="H7" s="78"/>
    </row>
    <row r="8" spans="1:8" s="92" customFormat="1" ht="20.100000000000001" customHeight="1">
      <c r="A8" s="96"/>
      <c r="B8" s="98"/>
      <c r="C8" s="79" t="s">
        <v>60</v>
      </c>
      <c r="D8" s="86">
        <v>0</v>
      </c>
      <c r="E8" s="86">
        <v>0</v>
      </c>
      <c r="F8" s="27">
        <f t="shared" si="0"/>
        <v>0</v>
      </c>
      <c r="G8" s="51">
        <v>0</v>
      </c>
      <c r="H8" s="78"/>
    </row>
    <row r="9" spans="1:8" s="92" customFormat="1" ht="20.100000000000001" customHeight="1">
      <c r="A9" s="96"/>
      <c r="B9" s="98"/>
      <c r="C9" s="79" t="s">
        <v>61</v>
      </c>
      <c r="D9" s="86">
        <v>0</v>
      </c>
      <c r="E9" s="86">
        <v>0</v>
      </c>
      <c r="F9" s="27">
        <f t="shared" si="0"/>
        <v>0</v>
      </c>
      <c r="G9" s="51">
        <v>0</v>
      </c>
      <c r="H9" s="78"/>
    </row>
    <row r="10" spans="1:8" s="92" customFormat="1" ht="20.100000000000001" customHeight="1">
      <c r="A10" s="96"/>
      <c r="B10" s="98"/>
      <c r="C10" s="79" t="s">
        <v>62</v>
      </c>
      <c r="D10" s="86">
        <v>0</v>
      </c>
      <c r="E10" s="86">
        <v>0</v>
      </c>
      <c r="F10" s="27">
        <f t="shared" si="0"/>
        <v>0</v>
      </c>
      <c r="G10" s="51">
        <v>0</v>
      </c>
      <c r="H10" s="78"/>
    </row>
    <row r="11" spans="1:8" s="92" customFormat="1" ht="20.100000000000001" customHeight="1">
      <c r="A11" s="96"/>
      <c r="B11" s="99"/>
      <c r="C11" s="79" t="s">
        <v>63</v>
      </c>
      <c r="D11" s="86">
        <v>0</v>
      </c>
      <c r="E11" s="86">
        <v>0</v>
      </c>
      <c r="F11" s="27">
        <f t="shared" si="0"/>
        <v>0</v>
      </c>
      <c r="G11" s="51">
        <v>0</v>
      </c>
      <c r="H11" s="78"/>
    </row>
    <row r="12" spans="1:8" s="92" customFormat="1" ht="20.100000000000001" customHeight="1">
      <c r="A12" s="93" t="s">
        <v>64</v>
      </c>
      <c r="B12" s="94"/>
      <c r="C12" s="100"/>
      <c r="D12" s="84">
        <f>D13</f>
        <v>0</v>
      </c>
      <c r="E12" s="84">
        <f>E13</f>
        <v>0</v>
      </c>
      <c r="F12" s="160">
        <f t="shared" si="0"/>
        <v>0</v>
      </c>
      <c r="G12" s="171">
        <v>0</v>
      </c>
      <c r="H12" s="78"/>
    </row>
    <row r="13" spans="1:8" s="92" customFormat="1" ht="20.100000000000001" customHeight="1">
      <c r="A13" s="96"/>
      <c r="B13" s="97" t="s">
        <v>65</v>
      </c>
      <c r="C13" s="100"/>
      <c r="D13" s="86">
        <v>0</v>
      </c>
      <c r="E13" s="86">
        <v>0</v>
      </c>
      <c r="F13" s="27">
        <f t="shared" si="0"/>
        <v>0</v>
      </c>
      <c r="G13" s="51">
        <v>0</v>
      </c>
      <c r="H13" s="78"/>
    </row>
    <row r="14" spans="1:8" s="92" customFormat="1" ht="20.100000000000001" customHeight="1">
      <c r="A14" s="96"/>
      <c r="B14" s="101"/>
      <c r="C14" s="79" t="s">
        <v>66</v>
      </c>
      <c r="D14" s="86">
        <v>0</v>
      </c>
      <c r="E14" s="86">
        <v>0</v>
      </c>
      <c r="F14" s="27">
        <f t="shared" si="0"/>
        <v>0</v>
      </c>
      <c r="G14" s="51">
        <v>0</v>
      </c>
      <c r="H14" s="78"/>
    </row>
    <row r="15" spans="1:8" s="92" customFormat="1" ht="20.100000000000001" customHeight="1">
      <c r="A15" s="93" t="s">
        <v>67</v>
      </c>
      <c r="B15" s="94"/>
      <c r="C15" s="100"/>
      <c r="D15" s="84">
        <f>D16</f>
        <v>0</v>
      </c>
      <c r="E15" s="84">
        <f>E16</f>
        <v>0</v>
      </c>
      <c r="F15" s="160">
        <f t="shared" si="0"/>
        <v>0</v>
      </c>
      <c r="G15" s="171">
        <v>0</v>
      </c>
      <c r="H15" s="78"/>
    </row>
    <row r="16" spans="1:8" s="92" customFormat="1" ht="20.100000000000001" customHeight="1">
      <c r="A16" s="96"/>
      <c r="B16" s="97" t="s">
        <v>68</v>
      </c>
      <c r="C16" s="100"/>
      <c r="D16" s="86">
        <v>0</v>
      </c>
      <c r="E16" s="86">
        <v>0</v>
      </c>
      <c r="F16" s="27">
        <f t="shared" si="0"/>
        <v>0</v>
      </c>
      <c r="G16" s="51">
        <v>0</v>
      </c>
      <c r="H16" s="78"/>
    </row>
    <row r="17" spans="1:8" s="92" customFormat="1" ht="20.100000000000001" customHeight="1">
      <c r="A17" s="96"/>
      <c r="B17" s="101"/>
      <c r="C17" s="79" t="s">
        <v>69</v>
      </c>
      <c r="D17" s="86">
        <v>0</v>
      </c>
      <c r="E17" s="86">
        <v>0</v>
      </c>
      <c r="F17" s="27">
        <f t="shared" si="0"/>
        <v>0</v>
      </c>
      <c r="G17" s="51">
        <v>0</v>
      </c>
      <c r="H17" s="78"/>
    </row>
    <row r="18" spans="1:8" s="92" customFormat="1" ht="20.100000000000001" customHeight="1">
      <c r="A18" s="93" t="s">
        <v>70</v>
      </c>
      <c r="B18" s="94"/>
      <c r="C18" s="100"/>
      <c r="D18" s="84">
        <f>D19</f>
        <v>0</v>
      </c>
      <c r="E18" s="84">
        <f>E19</f>
        <v>0</v>
      </c>
      <c r="F18" s="160">
        <f t="shared" si="0"/>
        <v>0</v>
      </c>
      <c r="G18" s="171">
        <v>0</v>
      </c>
      <c r="H18" s="78"/>
    </row>
    <row r="19" spans="1:8" s="92" customFormat="1" ht="20.100000000000001" customHeight="1">
      <c r="A19" s="96"/>
      <c r="B19" s="97" t="s">
        <v>71</v>
      </c>
      <c r="C19" s="100"/>
      <c r="D19" s="86">
        <f>SUM(D20:D23)</f>
        <v>0</v>
      </c>
      <c r="E19" s="86">
        <f>SUM(E20:E23)</f>
        <v>0</v>
      </c>
      <c r="F19" s="27">
        <f t="shared" si="0"/>
        <v>0</v>
      </c>
      <c r="G19" s="51">
        <v>0</v>
      </c>
      <c r="H19" s="78"/>
    </row>
    <row r="20" spans="1:8" s="92" customFormat="1" ht="20.100000000000001" customHeight="1">
      <c r="A20" s="96"/>
      <c r="B20" s="98"/>
      <c r="C20" s="79" t="s">
        <v>72</v>
      </c>
      <c r="D20" s="86">
        <v>0</v>
      </c>
      <c r="E20" s="86">
        <v>0</v>
      </c>
      <c r="F20" s="27">
        <f t="shared" si="0"/>
        <v>0</v>
      </c>
      <c r="G20" s="51">
        <v>0</v>
      </c>
      <c r="H20" s="78"/>
    </row>
    <row r="21" spans="1:8" s="92" customFormat="1" ht="20.100000000000001" customHeight="1">
      <c r="A21" s="96"/>
      <c r="B21" s="98"/>
      <c r="C21" s="79" t="s">
        <v>73</v>
      </c>
      <c r="D21" s="86">
        <v>0</v>
      </c>
      <c r="E21" s="86">
        <v>0</v>
      </c>
      <c r="F21" s="29">
        <f t="shared" si="0"/>
        <v>0</v>
      </c>
      <c r="G21" s="51">
        <v>0</v>
      </c>
      <c r="H21" s="78"/>
    </row>
    <row r="22" spans="1:8" s="92" customFormat="1" ht="20.100000000000001" customHeight="1">
      <c r="A22" s="96"/>
      <c r="B22" s="98"/>
      <c r="C22" s="79" t="s">
        <v>74</v>
      </c>
      <c r="D22" s="86">
        <v>0</v>
      </c>
      <c r="E22" s="86">
        <v>0</v>
      </c>
      <c r="F22" s="30">
        <f t="shared" si="0"/>
        <v>0</v>
      </c>
      <c r="G22" s="51">
        <v>0</v>
      </c>
      <c r="H22" s="78"/>
    </row>
    <row r="23" spans="1:8" s="92" customFormat="1" ht="20.100000000000001" customHeight="1">
      <c r="A23" s="117"/>
      <c r="B23" s="109"/>
      <c r="C23" s="110" t="s">
        <v>75</v>
      </c>
      <c r="D23" s="88">
        <v>0</v>
      </c>
      <c r="E23" s="88">
        <v>0</v>
      </c>
      <c r="F23" s="143">
        <f t="shared" si="0"/>
        <v>0</v>
      </c>
      <c r="G23" s="144">
        <v>0</v>
      </c>
      <c r="H23" s="145"/>
    </row>
    <row r="24" spans="1:8" s="92" customFormat="1" ht="20.100000000000001" customHeight="1">
      <c r="A24" s="241" t="s">
        <v>76</v>
      </c>
      <c r="B24" s="242"/>
      <c r="C24" s="243"/>
      <c r="D24" s="244">
        <f>D25</f>
        <v>120000000</v>
      </c>
      <c r="E24" s="244">
        <f>E25</f>
        <v>120000000</v>
      </c>
      <c r="F24" s="163">
        <f t="shared" si="0"/>
        <v>0</v>
      </c>
      <c r="G24" s="164">
        <f>E24/D24*100</f>
        <v>100</v>
      </c>
      <c r="H24" s="245"/>
    </row>
    <row r="25" spans="1:8" s="92" customFormat="1" ht="20.100000000000001" customHeight="1">
      <c r="A25" s="103"/>
      <c r="B25" s="97" t="s">
        <v>77</v>
      </c>
      <c r="C25" s="100"/>
      <c r="D25" s="86">
        <f>D26+D27</f>
        <v>120000000</v>
      </c>
      <c r="E25" s="86">
        <f>E26+E27</f>
        <v>120000000</v>
      </c>
      <c r="F25" s="30">
        <f t="shared" si="0"/>
        <v>0</v>
      </c>
      <c r="G25" s="26">
        <f>E25/D25*100</f>
        <v>100</v>
      </c>
      <c r="H25" s="78"/>
    </row>
    <row r="26" spans="1:8" s="92" customFormat="1" ht="22.5" customHeight="1">
      <c r="A26" s="103"/>
      <c r="B26" s="104"/>
      <c r="C26" s="79" t="s">
        <v>78</v>
      </c>
      <c r="D26" s="86">
        <v>30000000</v>
      </c>
      <c r="E26" s="86">
        <v>40000000</v>
      </c>
      <c r="F26" s="31">
        <f t="shared" si="0"/>
        <v>10000000</v>
      </c>
      <c r="G26" s="26">
        <f t="shared" ref="G26:G43" si="1">E26/D26*100</f>
        <v>133.33333333333331</v>
      </c>
      <c r="H26" s="85" t="s">
        <v>224</v>
      </c>
    </row>
    <row r="27" spans="1:8" s="92" customFormat="1" ht="20.100000000000001" customHeight="1">
      <c r="A27" s="105"/>
      <c r="B27" s="99"/>
      <c r="C27" s="79" t="s">
        <v>151</v>
      </c>
      <c r="D27" s="86">
        <v>90000000</v>
      </c>
      <c r="E27" s="86">
        <v>80000000</v>
      </c>
      <c r="F27" s="30">
        <f t="shared" si="0"/>
        <v>-10000000</v>
      </c>
      <c r="G27" s="26">
        <f t="shared" si="1"/>
        <v>88.888888888888886</v>
      </c>
      <c r="H27" s="78" t="s">
        <v>79</v>
      </c>
    </row>
    <row r="28" spans="1:8" s="92" customFormat="1" ht="20.100000000000001" customHeight="1">
      <c r="A28" s="93" t="s">
        <v>80</v>
      </c>
      <c r="B28" s="102"/>
      <c r="C28" s="100"/>
      <c r="D28" s="84">
        <f>D29</f>
        <v>0</v>
      </c>
      <c r="E28" s="84">
        <f>E29</f>
        <v>0</v>
      </c>
      <c r="F28" s="45">
        <f>E28-D28</f>
        <v>0</v>
      </c>
      <c r="G28" s="46">
        <v>0</v>
      </c>
      <c r="H28" s="78"/>
    </row>
    <row r="29" spans="1:8" s="92" customFormat="1" ht="20.100000000000001" customHeight="1">
      <c r="A29" s="96"/>
      <c r="B29" s="97" t="s">
        <v>81</v>
      </c>
      <c r="C29" s="100"/>
      <c r="D29" s="86">
        <f>D31+D30</f>
        <v>0</v>
      </c>
      <c r="E29" s="86">
        <f>E31+E30</f>
        <v>0</v>
      </c>
      <c r="F29" s="27">
        <f t="shared" ref="F29:F43" si="2">E29-D29</f>
        <v>0</v>
      </c>
      <c r="G29" s="26">
        <v>0</v>
      </c>
      <c r="H29" s="78"/>
    </row>
    <row r="30" spans="1:8" s="92" customFormat="1" ht="20.100000000000001" customHeight="1">
      <c r="A30" s="96"/>
      <c r="B30" s="104"/>
      <c r="C30" s="79" t="s">
        <v>82</v>
      </c>
      <c r="D30" s="86">
        <v>0</v>
      </c>
      <c r="E30" s="86">
        <v>0</v>
      </c>
      <c r="F30" s="27">
        <f t="shared" si="2"/>
        <v>0</v>
      </c>
      <c r="G30" s="26">
        <v>0</v>
      </c>
      <c r="H30" s="78"/>
    </row>
    <row r="31" spans="1:8" s="92" customFormat="1" ht="20.100000000000001" customHeight="1">
      <c r="A31" s="106"/>
      <c r="B31" s="99"/>
      <c r="C31" s="79" t="s">
        <v>83</v>
      </c>
      <c r="D31" s="86">
        <v>0</v>
      </c>
      <c r="E31" s="86">
        <v>0</v>
      </c>
      <c r="F31" s="27">
        <f t="shared" si="2"/>
        <v>0</v>
      </c>
      <c r="G31" s="26">
        <v>0</v>
      </c>
      <c r="H31" s="78"/>
    </row>
    <row r="32" spans="1:8" s="92" customFormat="1" ht="20.100000000000001" customHeight="1">
      <c r="A32" s="93" t="s">
        <v>84</v>
      </c>
      <c r="B32" s="102"/>
      <c r="C32" s="100"/>
      <c r="D32" s="84">
        <f>D33</f>
        <v>0</v>
      </c>
      <c r="E32" s="84">
        <f>E33</f>
        <v>0</v>
      </c>
      <c r="F32" s="160">
        <f t="shared" si="2"/>
        <v>0</v>
      </c>
      <c r="G32" s="46">
        <v>0</v>
      </c>
      <c r="H32" s="78"/>
    </row>
    <row r="33" spans="1:8" s="92" customFormat="1" ht="20.100000000000001" customHeight="1">
      <c r="A33" s="96"/>
      <c r="B33" s="97" t="s">
        <v>85</v>
      </c>
      <c r="C33" s="100"/>
      <c r="D33" s="86">
        <f>D34</f>
        <v>0</v>
      </c>
      <c r="E33" s="86">
        <f>E34</f>
        <v>0</v>
      </c>
      <c r="F33" s="27">
        <f t="shared" si="2"/>
        <v>0</v>
      </c>
      <c r="G33" s="26">
        <v>0</v>
      </c>
      <c r="H33" s="78"/>
    </row>
    <row r="34" spans="1:8" s="92" customFormat="1" ht="20.100000000000001" customHeight="1">
      <c r="A34" s="106"/>
      <c r="B34" s="101"/>
      <c r="C34" s="79" t="s">
        <v>86</v>
      </c>
      <c r="D34" s="86">
        <v>0</v>
      </c>
      <c r="E34" s="86">
        <v>0</v>
      </c>
      <c r="F34" s="30">
        <f t="shared" si="2"/>
        <v>0</v>
      </c>
      <c r="G34" s="26">
        <v>0</v>
      </c>
      <c r="H34" s="80"/>
    </row>
    <row r="35" spans="1:8" s="92" customFormat="1" ht="20.100000000000001" customHeight="1">
      <c r="A35" s="106" t="s">
        <v>87</v>
      </c>
      <c r="B35" s="94"/>
      <c r="C35" s="107"/>
      <c r="D35" s="90">
        <f>D36</f>
        <v>221133400</v>
      </c>
      <c r="E35" s="90">
        <f>E36</f>
        <v>227994176</v>
      </c>
      <c r="F35" s="47">
        <f t="shared" si="2"/>
        <v>6860776</v>
      </c>
      <c r="G35" s="46">
        <f t="shared" si="1"/>
        <v>103.10255076799797</v>
      </c>
      <c r="H35" s="77"/>
    </row>
    <row r="36" spans="1:8" s="92" customFormat="1" ht="20.100000000000001" customHeight="1">
      <c r="A36" s="103"/>
      <c r="B36" s="97" t="s">
        <v>88</v>
      </c>
      <c r="C36" s="100"/>
      <c r="D36" s="86">
        <f>D38+D37</f>
        <v>221133400</v>
      </c>
      <c r="E36" s="86">
        <f>E38+E37</f>
        <v>227994176</v>
      </c>
      <c r="F36" s="34">
        <f t="shared" si="2"/>
        <v>6860776</v>
      </c>
      <c r="G36" s="26">
        <f t="shared" si="1"/>
        <v>103.10255076799797</v>
      </c>
      <c r="H36" s="78"/>
    </row>
    <row r="37" spans="1:8" s="92" customFormat="1" ht="22.5">
      <c r="A37" s="103"/>
      <c r="B37" s="98"/>
      <c r="C37" s="79" t="s">
        <v>89</v>
      </c>
      <c r="D37" s="86">
        <v>0</v>
      </c>
      <c r="E37" s="86">
        <v>43902335</v>
      </c>
      <c r="F37" s="34">
        <f t="shared" si="2"/>
        <v>43902335</v>
      </c>
      <c r="G37" s="26">
        <v>0</v>
      </c>
      <c r="H37" s="162" t="s">
        <v>206</v>
      </c>
    </row>
    <row r="38" spans="1:8" s="92" customFormat="1" ht="22.5">
      <c r="A38" s="105"/>
      <c r="B38" s="99"/>
      <c r="C38" s="79" t="s">
        <v>90</v>
      </c>
      <c r="D38" s="81">
        <v>221133400</v>
      </c>
      <c r="E38" s="81">
        <v>184091841</v>
      </c>
      <c r="F38" s="34">
        <f t="shared" si="2"/>
        <v>-37041559</v>
      </c>
      <c r="G38" s="26">
        <f t="shared" si="1"/>
        <v>83.249224676145715</v>
      </c>
      <c r="H38" s="162" t="s">
        <v>207</v>
      </c>
    </row>
    <row r="39" spans="1:8" s="92" customFormat="1" ht="20.100000000000001" customHeight="1">
      <c r="A39" s="93" t="s">
        <v>91</v>
      </c>
      <c r="B39" s="94"/>
      <c r="C39" s="107"/>
      <c r="D39" s="84">
        <f>D40</f>
        <v>1096600</v>
      </c>
      <c r="E39" s="84">
        <f>E40</f>
        <v>1095824</v>
      </c>
      <c r="F39" s="47">
        <f t="shared" si="2"/>
        <v>-776</v>
      </c>
      <c r="G39" s="46">
        <f t="shared" si="1"/>
        <v>99.929235819806678</v>
      </c>
      <c r="H39" s="77"/>
    </row>
    <row r="40" spans="1:8" s="92" customFormat="1" ht="20.100000000000001" customHeight="1">
      <c r="A40" s="103"/>
      <c r="B40" s="97" t="s">
        <v>92</v>
      </c>
      <c r="C40" s="100"/>
      <c r="D40" s="86">
        <f>SUM(D41:D43)</f>
        <v>1096600</v>
      </c>
      <c r="E40" s="86">
        <f>SUM(E41:E43)</f>
        <v>1095824</v>
      </c>
      <c r="F40" s="34">
        <f t="shared" si="2"/>
        <v>-776</v>
      </c>
      <c r="G40" s="26">
        <f t="shared" si="1"/>
        <v>99.929235819806678</v>
      </c>
      <c r="H40" s="78"/>
    </row>
    <row r="41" spans="1:8" s="92" customFormat="1" ht="20.100000000000001" customHeight="1">
      <c r="A41" s="103"/>
      <c r="B41" s="98"/>
      <c r="C41" s="79" t="s">
        <v>93</v>
      </c>
      <c r="D41" s="86">
        <v>0</v>
      </c>
      <c r="E41" s="86">
        <v>0</v>
      </c>
      <c r="F41" s="33">
        <f t="shared" si="2"/>
        <v>0</v>
      </c>
      <c r="G41" s="26">
        <v>0</v>
      </c>
      <c r="H41" s="78"/>
    </row>
    <row r="42" spans="1:8" s="92" customFormat="1" ht="20.100000000000001" customHeight="1">
      <c r="A42" s="103"/>
      <c r="B42" s="98"/>
      <c r="C42" s="79" t="s">
        <v>94</v>
      </c>
      <c r="D42" s="86">
        <v>100000</v>
      </c>
      <c r="E42" s="86">
        <v>100000</v>
      </c>
      <c r="F42" s="30">
        <f t="shared" si="2"/>
        <v>0</v>
      </c>
      <c r="G42" s="26">
        <f t="shared" si="1"/>
        <v>100</v>
      </c>
      <c r="H42" s="78" t="s">
        <v>95</v>
      </c>
    </row>
    <row r="43" spans="1:8" s="92" customFormat="1" ht="22.5">
      <c r="A43" s="108"/>
      <c r="B43" s="109"/>
      <c r="C43" s="110" t="s">
        <v>96</v>
      </c>
      <c r="D43" s="88">
        <v>996600</v>
      </c>
      <c r="E43" s="88">
        <v>995824</v>
      </c>
      <c r="F43" s="42">
        <f t="shared" si="2"/>
        <v>-776</v>
      </c>
      <c r="G43" s="32">
        <f t="shared" si="1"/>
        <v>99.922135259883603</v>
      </c>
      <c r="H43" s="82" t="s">
        <v>230</v>
      </c>
    </row>
    <row r="44" spans="1:8" s="92" customFormat="1" ht="25.5" customHeight="1">
      <c r="A44" s="205" t="s">
        <v>143</v>
      </c>
      <c r="B44" s="205"/>
      <c r="C44" s="205"/>
      <c r="D44" s="205"/>
      <c r="E44" s="205"/>
      <c r="F44" s="205"/>
      <c r="G44" s="205"/>
      <c r="H44" s="205"/>
    </row>
    <row r="45" spans="1:8" s="92" customFormat="1" ht="12" customHeight="1">
      <c r="A45" s="111" t="s">
        <v>52</v>
      </c>
      <c r="B45" s="111"/>
      <c r="C45" s="112"/>
      <c r="D45" s="113"/>
      <c r="E45" s="113"/>
      <c r="F45" s="40"/>
      <c r="G45" s="41"/>
      <c r="H45" s="129" t="s">
        <v>153</v>
      </c>
    </row>
    <row r="46" spans="1:8" s="92" customFormat="1" ht="20.100000000000001" customHeight="1">
      <c r="A46" s="195" t="s">
        <v>53</v>
      </c>
      <c r="B46" s="197" t="s">
        <v>54</v>
      </c>
      <c r="C46" s="197" t="s">
        <v>55</v>
      </c>
      <c r="D46" s="199" t="s">
        <v>192</v>
      </c>
      <c r="E46" s="199" t="s">
        <v>193</v>
      </c>
      <c r="F46" s="192" t="s">
        <v>148</v>
      </c>
      <c r="G46" s="192"/>
      <c r="H46" s="193" t="s">
        <v>56</v>
      </c>
    </row>
    <row r="47" spans="1:8" s="92" customFormat="1" ht="20.100000000000001" customHeight="1">
      <c r="A47" s="196"/>
      <c r="B47" s="198"/>
      <c r="C47" s="198"/>
      <c r="D47" s="200"/>
      <c r="E47" s="200"/>
      <c r="F47" s="24" t="s">
        <v>149</v>
      </c>
      <c r="G47" s="39" t="s">
        <v>150</v>
      </c>
      <c r="H47" s="194"/>
    </row>
    <row r="48" spans="1:8" s="92" customFormat="1" ht="20.100000000000001" customHeight="1">
      <c r="A48" s="202" t="s">
        <v>57</v>
      </c>
      <c r="B48" s="203"/>
      <c r="C48" s="204"/>
      <c r="D48" s="90">
        <f>D49+D69+D74+D81+D92+D99+D102</f>
        <v>342230000</v>
      </c>
      <c r="E48" s="90">
        <f>E49+E69+E74+E81+E92+E99+E102</f>
        <v>349090000</v>
      </c>
      <c r="F48" s="45">
        <f>E48-D48</f>
        <v>6860000</v>
      </c>
      <c r="G48" s="46">
        <f>E48/D48*100</f>
        <v>102.0044998977296</v>
      </c>
      <c r="H48" s="83">
        <f>D5-D48</f>
        <v>0</v>
      </c>
    </row>
    <row r="49" spans="1:8" s="92" customFormat="1" ht="20.100000000000001" customHeight="1">
      <c r="A49" s="93" t="s">
        <v>97</v>
      </c>
      <c r="B49" s="102"/>
      <c r="C49" s="95"/>
      <c r="D49" s="84">
        <f>D50+D59+D63</f>
        <v>52913350</v>
      </c>
      <c r="E49" s="84">
        <f>E50+E59+E63</f>
        <v>57986120</v>
      </c>
      <c r="F49" s="47">
        <f>E49-D49</f>
        <v>5072770</v>
      </c>
      <c r="G49" s="46">
        <f>E49/D49*100</f>
        <v>109.58693788996538</v>
      </c>
      <c r="H49" s="85"/>
    </row>
    <row r="50" spans="1:8" s="92" customFormat="1" ht="20.100000000000001" customHeight="1">
      <c r="A50" s="103"/>
      <c r="B50" s="114" t="s">
        <v>98</v>
      </c>
      <c r="C50" s="95"/>
      <c r="D50" s="86">
        <f>SUM(D51,D52,D56,D57)</f>
        <v>37513350</v>
      </c>
      <c r="E50" s="86">
        <f>SUM(E51,E52,E56,E57)</f>
        <v>38086120</v>
      </c>
      <c r="F50" s="34">
        <f>E50-D50</f>
        <v>572770</v>
      </c>
      <c r="G50" s="26">
        <f t="shared" ref="G50:G57" si="3">E50/D50*100</f>
        <v>101.52684311051931</v>
      </c>
      <c r="H50" s="85"/>
    </row>
    <row r="51" spans="1:8" s="92" customFormat="1" ht="20.100000000000001" customHeight="1">
      <c r="A51" s="146"/>
      <c r="B51" s="114"/>
      <c r="C51" s="79" t="s">
        <v>174</v>
      </c>
      <c r="D51" s="86">
        <v>25778280</v>
      </c>
      <c r="E51" s="86">
        <v>26278800</v>
      </c>
      <c r="F51" s="34">
        <f>E51-D51</f>
        <v>500520</v>
      </c>
      <c r="G51" s="26">
        <f t="shared" si="3"/>
        <v>101.94163458539514</v>
      </c>
      <c r="H51" s="85" t="s">
        <v>197</v>
      </c>
    </row>
    <row r="52" spans="1:8" s="92" customFormat="1" ht="20.100000000000001" customHeight="1">
      <c r="A52" s="146"/>
      <c r="B52" s="104"/>
      <c r="C52" s="115" t="s">
        <v>175</v>
      </c>
      <c r="D52" s="81">
        <v>5903030</v>
      </c>
      <c r="E52" s="81">
        <v>5992720</v>
      </c>
      <c r="F52" s="29">
        <f>E52-D52</f>
        <v>89690</v>
      </c>
      <c r="G52" s="149">
        <f t="shared" si="3"/>
        <v>101.5193891950405</v>
      </c>
      <c r="H52" s="87" t="s">
        <v>227</v>
      </c>
    </row>
    <row r="53" spans="1:8" s="92" customFormat="1" ht="20.100000000000001" customHeight="1">
      <c r="A53" s="146"/>
      <c r="B53" s="104"/>
      <c r="C53" s="104"/>
      <c r="D53" s="150"/>
      <c r="E53" s="150"/>
      <c r="F53" s="151"/>
      <c r="G53" s="152"/>
      <c r="H53" s="154" t="s">
        <v>198</v>
      </c>
    </row>
    <row r="54" spans="1:8" s="92" customFormat="1" ht="22.5">
      <c r="A54" s="146"/>
      <c r="B54" s="104"/>
      <c r="C54" s="104"/>
      <c r="D54" s="150"/>
      <c r="E54" s="150"/>
      <c r="F54" s="151"/>
      <c r="G54" s="152"/>
      <c r="H54" s="154" t="s">
        <v>226</v>
      </c>
    </row>
    <row r="55" spans="1:8" s="92" customFormat="1" ht="20.100000000000001" customHeight="1">
      <c r="A55" s="157"/>
      <c r="B55" s="104"/>
      <c r="C55" s="104"/>
      <c r="D55" s="153"/>
      <c r="E55" s="153"/>
      <c r="F55" s="158"/>
      <c r="G55" s="43"/>
      <c r="H55" s="83" t="s">
        <v>225</v>
      </c>
    </row>
    <row r="56" spans="1:8" s="92" customFormat="1" ht="20.100000000000001" customHeight="1">
      <c r="A56" s="146"/>
      <c r="B56" s="104"/>
      <c r="C56" s="148" t="s">
        <v>176</v>
      </c>
      <c r="D56" s="86">
        <v>2640110</v>
      </c>
      <c r="E56" s="86">
        <v>2689290</v>
      </c>
      <c r="F56" s="34">
        <f>E56-D56</f>
        <v>49180</v>
      </c>
      <c r="G56" s="26">
        <f t="shared" si="3"/>
        <v>101.86280117116333</v>
      </c>
      <c r="H56" s="85" t="s">
        <v>228</v>
      </c>
    </row>
    <row r="57" spans="1:8" s="92" customFormat="1" ht="20.100000000000001" customHeight="1">
      <c r="A57" s="146"/>
      <c r="B57" s="104"/>
      <c r="C57" s="115" t="s">
        <v>177</v>
      </c>
      <c r="D57" s="81">
        <v>3191930</v>
      </c>
      <c r="E57" s="81">
        <v>3125310</v>
      </c>
      <c r="F57" s="140">
        <f>E57-D57</f>
        <v>-66620</v>
      </c>
      <c r="G57" s="149">
        <f t="shared" si="3"/>
        <v>97.912861497589233</v>
      </c>
      <c r="H57" s="87" t="s">
        <v>200</v>
      </c>
    </row>
    <row r="58" spans="1:8" s="92" customFormat="1" ht="56.25">
      <c r="A58" s="147"/>
      <c r="B58" s="104"/>
      <c r="C58" s="159"/>
      <c r="D58" s="153"/>
      <c r="E58" s="153"/>
      <c r="F58" s="158"/>
      <c r="G58" s="43"/>
      <c r="H58" s="83" t="s">
        <v>199</v>
      </c>
    </row>
    <row r="59" spans="1:8" s="92" customFormat="1" ht="20.100000000000001" customHeight="1">
      <c r="A59" s="103"/>
      <c r="B59" s="97" t="s">
        <v>99</v>
      </c>
      <c r="C59" s="95"/>
      <c r="D59" s="86">
        <f>D60+D61+D62</f>
        <v>1000000</v>
      </c>
      <c r="E59" s="86">
        <f>E60+E61+E62</f>
        <v>1500000</v>
      </c>
      <c r="F59" s="34">
        <f>E59-D59</f>
        <v>500000</v>
      </c>
      <c r="G59" s="26">
        <f>E59/D59*100</f>
        <v>150</v>
      </c>
      <c r="H59" s="85"/>
    </row>
    <row r="60" spans="1:8" s="92" customFormat="1" ht="20.100000000000001" customHeight="1">
      <c r="A60" s="103"/>
      <c r="B60" s="104"/>
      <c r="C60" s="79" t="s">
        <v>100</v>
      </c>
      <c r="D60" s="86">
        <v>500000</v>
      </c>
      <c r="E60" s="86">
        <v>500000</v>
      </c>
      <c r="F60" s="34">
        <f t="shared" ref="F60:F80" si="4">E60-D60</f>
        <v>0</v>
      </c>
      <c r="G60" s="26">
        <f>E60/D60*100</f>
        <v>100</v>
      </c>
      <c r="H60" s="85" t="s">
        <v>164</v>
      </c>
    </row>
    <row r="61" spans="1:8" s="92" customFormat="1" ht="20.100000000000001" customHeight="1">
      <c r="A61" s="103"/>
      <c r="B61" s="104"/>
      <c r="C61" s="79" t="s">
        <v>101</v>
      </c>
      <c r="D61" s="86">
        <v>0</v>
      </c>
      <c r="E61" s="86">
        <v>0</v>
      </c>
      <c r="F61" s="34">
        <f t="shared" si="4"/>
        <v>0</v>
      </c>
      <c r="G61" s="26">
        <v>0</v>
      </c>
      <c r="H61" s="85"/>
    </row>
    <row r="62" spans="1:8" s="92" customFormat="1" ht="22.5">
      <c r="A62" s="103"/>
      <c r="B62" s="101"/>
      <c r="C62" s="79" t="s">
        <v>102</v>
      </c>
      <c r="D62" s="86">
        <v>500000</v>
      </c>
      <c r="E62" s="86">
        <v>1000000</v>
      </c>
      <c r="F62" s="34">
        <f t="shared" si="4"/>
        <v>500000</v>
      </c>
      <c r="G62" s="26">
        <f t="shared" ref="G62:G67" si="5">E62/D62*100</f>
        <v>200</v>
      </c>
      <c r="H62" s="85" t="s">
        <v>231</v>
      </c>
    </row>
    <row r="63" spans="1:8" s="92" customFormat="1" ht="20.100000000000001" customHeight="1">
      <c r="A63" s="103"/>
      <c r="B63" s="97" t="s">
        <v>103</v>
      </c>
      <c r="C63" s="100"/>
      <c r="D63" s="86">
        <f>D64+D65+D66+D67+D68</f>
        <v>14400000</v>
      </c>
      <c r="E63" s="86">
        <f>E64+E65+E66+E67+E68</f>
        <v>18400000</v>
      </c>
      <c r="F63" s="34">
        <f t="shared" si="4"/>
        <v>4000000</v>
      </c>
      <c r="G63" s="26">
        <f t="shared" si="5"/>
        <v>127.77777777777777</v>
      </c>
      <c r="H63" s="85"/>
    </row>
    <row r="64" spans="1:8" s="92" customFormat="1" ht="20.100000000000001" customHeight="1">
      <c r="A64" s="103"/>
      <c r="B64" s="98"/>
      <c r="C64" s="79" t="s">
        <v>104</v>
      </c>
      <c r="D64" s="86">
        <v>500000</v>
      </c>
      <c r="E64" s="86">
        <v>500000</v>
      </c>
      <c r="F64" s="34">
        <f t="shared" si="4"/>
        <v>0</v>
      </c>
      <c r="G64" s="26">
        <f t="shared" si="5"/>
        <v>100</v>
      </c>
      <c r="H64" s="85" t="s">
        <v>229</v>
      </c>
    </row>
    <row r="65" spans="1:8" s="92" customFormat="1" ht="67.5">
      <c r="A65" s="103"/>
      <c r="B65" s="98"/>
      <c r="C65" s="79" t="s">
        <v>152</v>
      </c>
      <c r="D65" s="86">
        <v>10000000</v>
      </c>
      <c r="E65" s="86">
        <v>14000000</v>
      </c>
      <c r="F65" s="34">
        <f t="shared" si="4"/>
        <v>4000000</v>
      </c>
      <c r="G65" s="26">
        <f t="shared" si="5"/>
        <v>140</v>
      </c>
      <c r="H65" s="85" t="s">
        <v>233</v>
      </c>
    </row>
    <row r="66" spans="1:8" s="92" customFormat="1" ht="45">
      <c r="A66" s="108"/>
      <c r="B66" s="109"/>
      <c r="C66" s="110" t="s">
        <v>105</v>
      </c>
      <c r="D66" s="88">
        <v>1200000</v>
      </c>
      <c r="E66" s="88">
        <v>1200000</v>
      </c>
      <c r="F66" s="42">
        <f t="shared" si="4"/>
        <v>0</v>
      </c>
      <c r="G66" s="32">
        <f t="shared" si="5"/>
        <v>100</v>
      </c>
      <c r="H66" s="89" t="s">
        <v>232</v>
      </c>
    </row>
    <row r="67" spans="1:8" s="92" customFormat="1" ht="45">
      <c r="A67" s="246"/>
      <c r="B67" s="247"/>
      <c r="C67" s="248" t="s">
        <v>106</v>
      </c>
      <c r="D67" s="249">
        <v>2700000</v>
      </c>
      <c r="E67" s="249">
        <v>2700000</v>
      </c>
      <c r="F67" s="250">
        <f t="shared" si="4"/>
        <v>0</v>
      </c>
      <c r="G67" s="251">
        <f t="shared" si="5"/>
        <v>100</v>
      </c>
      <c r="H67" s="252" t="s">
        <v>178</v>
      </c>
    </row>
    <row r="68" spans="1:8" s="92" customFormat="1" ht="20.100000000000001" customHeight="1">
      <c r="A68" s="105"/>
      <c r="B68" s="99"/>
      <c r="C68" s="107" t="s">
        <v>107</v>
      </c>
      <c r="D68" s="86">
        <v>0</v>
      </c>
      <c r="E68" s="86">
        <v>0</v>
      </c>
      <c r="F68" s="34">
        <f t="shared" si="4"/>
        <v>0</v>
      </c>
      <c r="G68" s="26">
        <v>0</v>
      </c>
      <c r="H68" s="85"/>
    </row>
    <row r="69" spans="1:8" s="92" customFormat="1" ht="20.100000000000001" customHeight="1">
      <c r="A69" s="106" t="s">
        <v>108</v>
      </c>
      <c r="B69" s="94"/>
      <c r="C69" s="107"/>
      <c r="D69" s="90">
        <f>D70</f>
        <v>0</v>
      </c>
      <c r="E69" s="90">
        <f>E70</f>
        <v>0</v>
      </c>
      <c r="F69" s="169">
        <f t="shared" si="4"/>
        <v>0</v>
      </c>
      <c r="G69" s="49">
        <v>0</v>
      </c>
      <c r="H69" s="83"/>
    </row>
    <row r="70" spans="1:8" s="92" customFormat="1" ht="20.100000000000001" customHeight="1">
      <c r="A70" s="103"/>
      <c r="B70" s="97" t="s">
        <v>109</v>
      </c>
      <c r="C70" s="100"/>
      <c r="D70" s="86">
        <f>D71+D72+D73</f>
        <v>0</v>
      </c>
      <c r="E70" s="86">
        <f>E71+E72+E73</f>
        <v>0</v>
      </c>
      <c r="F70" s="34">
        <f t="shared" si="4"/>
        <v>0</v>
      </c>
      <c r="G70" s="46">
        <v>0</v>
      </c>
      <c r="H70" s="85"/>
    </row>
    <row r="71" spans="1:8" s="92" customFormat="1" ht="20.100000000000001" customHeight="1">
      <c r="A71" s="103"/>
      <c r="B71" s="98"/>
      <c r="C71" s="79" t="s">
        <v>110</v>
      </c>
      <c r="D71" s="86">
        <v>0</v>
      </c>
      <c r="E71" s="86">
        <v>0</v>
      </c>
      <c r="F71" s="34">
        <f t="shared" si="4"/>
        <v>0</v>
      </c>
      <c r="G71" s="26">
        <v>0</v>
      </c>
      <c r="H71" s="85"/>
    </row>
    <row r="72" spans="1:8" s="92" customFormat="1" ht="27.75" customHeight="1">
      <c r="A72" s="103"/>
      <c r="B72" s="98"/>
      <c r="C72" s="79" t="s">
        <v>111</v>
      </c>
      <c r="D72" s="86">
        <v>0</v>
      </c>
      <c r="E72" s="86">
        <v>0</v>
      </c>
      <c r="F72" s="34">
        <f t="shared" si="4"/>
        <v>0</v>
      </c>
      <c r="G72" s="26">
        <v>0</v>
      </c>
      <c r="H72" s="85"/>
    </row>
    <row r="73" spans="1:8" s="92" customFormat="1" ht="24.75" customHeight="1">
      <c r="A73" s="105"/>
      <c r="B73" s="99"/>
      <c r="C73" s="79" t="s">
        <v>112</v>
      </c>
      <c r="D73" s="86">
        <v>0</v>
      </c>
      <c r="E73" s="86">
        <v>0</v>
      </c>
      <c r="F73" s="34">
        <f t="shared" si="4"/>
        <v>0</v>
      </c>
      <c r="G73" s="26">
        <v>0</v>
      </c>
      <c r="H73" s="85"/>
    </row>
    <row r="74" spans="1:8" s="92" customFormat="1" ht="20.100000000000001" customHeight="1">
      <c r="A74" s="106" t="s">
        <v>113</v>
      </c>
      <c r="B74" s="168"/>
      <c r="C74" s="107"/>
      <c r="D74" s="90">
        <f>D75</f>
        <v>29000000</v>
      </c>
      <c r="E74" s="90">
        <f>E75</f>
        <v>13800000</v>
      </c>
      <c r="F74" s="169">
        <f t="shared" si="4"/>
        <v>-15200000</v>
      </c>
      <c r="G74" s="49">
        <f t="shared" ref="G74:G82" si="6">E74/D74*100</f>
        <v>47.586206896551722</v>
      </c>
      <c r="H74" s="83"/>
    </row>
    <row r="75" spans="1:8" s="92" customFormat="1" ht="20.100000000000001" customHeight="1">
      <c r="A75" s="116"/>
      <c r="B75" s="97" t="s">
        <v>114</v>
      </c>
      <c r="C75" s="100"/>
      <c r="D75" s="86">
        <f>SUM(D76:D80)</f>
        <v>29000000</v>
      </c>
      <c r="E75" s="86">
        <f>SUM(E76:E80)</f>
        <v>13800000</v>
      </c>
      <c r="F75" s="34">
        <f t="shared" si="4"/>
        <v>-15200000</v>
      </c>
      <c r="G75" s="26">
        <f t="shared" si="6"/>
        <v>47.586206896551722</v>
      </c>
      <c r="H75" s="85"/>
    </row>
    <row r="76" spans="1:8" s="92" customFormat="1" ht="18.75" customHeight="1">
      <c r="A76" s="103"/>
      <c r="B76" s="104"/>
      <c r="C76" s="79" t="s">
        <v>115</v>
      </c>
      <c r="D76" s="86">
        <v>25600000</v>
      </c>
      <c r="E76" s="86">
        <v>10000000</v>
      </c>
      <c r="F76" s="34">
        <f t="shared" si="4"/>
        <v>-15600000</v>
      </c>
      <c r="G76" s="26">
        <f t="shared" si="6"/>
        <v>39.0625</v>
      </c>
      <c r="H76" s="80" t="s">
        <v>223</v>
      </c>
    </row>
    <row r="77" spans="1:8" s="92" customFormat="1" ht="20.100000000000001" customHeight="1">
      <c r="A77" s="96"/>
      <c r="B77" s="104"/>
      <c r="C77" s="79" t="s">
        <v>116</v>
      </c>
      <c r="D77" s="86">
        <v>500000</v>
      </c>
      <c r="E77" s="86">
        <v>500000</v>
      </c>
      <c r="F77" s="34">
        <f t="shared" si="4"/>
        <v>0</v>
      </c>
      <c r="G77" s="26">
        <f t="shared" si="6"/>
        <v>100</v>
      </c>
      <c r="H77" s="85" t="s">
        <v>117</v>
      </c>
    </row>
    <row r="78" spans="1:8" s="92" customFormat="1" ht="20.100000000000001" customHeight="1">
      <c r="A78" s="96"/>
      <c r="B78" s="104"/>
      <c r="C78" s="79" t="s">
        <v>118</v>
      </c>
      <c r="D78" s="86">
        <v>1600000</v>
      </c>
      <c r="E78" s="86">
        <v>2000000</v>
      </c>
      <c r="F78" s="34">
        <f t="shared" si="4"/>
        <v>400000</v>
      </c>
      <c r="G78" s="26">
        <f t="shared" si="6"/>
        <v>125</v>
      </c>
      <c r="H78" s="85" t="s">
        <v>201</v>
      </c>
    </row>
    <row r="79" spans="1:8" s="92" customFormat="1" ht="20.100000000000001" customHeight="1">
      <c r="A79" s="96"/>
      <c r="B79" s="104"/>
      <c r="C79" s="115" t="s">
        <v>119</v>
      </c>
      <c r="D79" s="86">
        <v>1000000</v>
      </c>
      <c r="E79" s="86">
        <v>1000000</v>
      </c>
      <c r="F79" s="34">
        <f t="shared" si="4"/>
        <v>0</v>
      </c>
      <c r="G79" s="26">
        <f t="shared" si="6"/>
        <v>100</v>
      </c>
      <c r="H79" s="85" t="s">
        <v>165</v>
      </c>
    </row>
    <row r="80" spans="1:8" s="92" customFormat="1" ht="20.100000000000001" customHeight="1">
      <c r="A80" s="106"/>
      <c r="B80" s="101"/>
      <c r="C80" s="79" t="s">
        <v>120</v>
      </c>
      <c r="D80" s="86">
        <v>300000</v>
      </c>
      <c r="E80" s="86">
        <v>300000</v>
      </c>
      <c r="F80" s="27">
        <f t="shared" si="4"/>
        <v>0</v>
      </c>
      <c r="G80" s="26">
        <f t="shared" si="6"/>
        <v>100</v>
      </c>
      <c r="H80" s="85" t="s">
        <v>121</v>
      </c>
    </row>
    <row r="81" spans="1:8" s="92" customFormat="1" ht="20.100000000000001" customHeight="1">
      <c r="A81" s="106" t="s">
        <v>122</v>
      </c>
      <c r="B81" s="118"/>
      <c r="C81" s="107"/>
      <c r="D81" s="90">
        <f>D82</f>
        <v>30000000</v>
      </c>
      <c r="E81" s="90">
        <f>E82</f>
        <v>32500000</v>
      </c>
      <c r="F81" s="48">
        <f>E81-D81</f>
        <v>2500000</v>
      </c>
      <c r="G81" s="49">
        <f t="shared" si="6"/>
        <v>108.33333333333333</v>
      </c>
      <c r="H81" s="83"/>
    </row>
    <row r="82" spans="1:8" s="92" customFormat="1" ht="20.100000000000001" customHeight="1">
      <c r="A82" s="96"/>
      <c r="B82" s="97" t="s">
        <v>123</v>
      </c>
      <c r="C82" s="100"/>
      <c r="D82" s="86">
        <f>SUM(D83:D91)</f>
        <v>30000000</v>
      </c>
      <c r="E82" s="86">
        <f>SUM(E83:E91)</f>
        <v>32500000</v>
      </c>
      <c r="F82" s="166">
        <f t="shared" ref="F82:F91" si="7">E82-D82</f>
        <v>2500000</v>
      </c>
      <c r="G82" s="43">
        <f t="shared" si="6"/>
        <v>108.33333333333333</v>
      </c>
      <c r="H82" s="85"/>
    </row>
    <row r="83" spans="1:8" s="92" customFormat="1" ht="20.100000000000001" customHeight="1">
      <c r="A83" s="103"/>
      <c r="B83" s="118"/>
      <c r="C83" s="115" t="s">
        <v>124</v>
      </c>
      <c r="D83" s="86">
        <v>0</v>
      </c>
      <c r="E83" s="86">
        <v>0</v>
      </c>
      <c r="F83" s="166">
        <f t="shared" si="7"/>
        <v>0</v>
      </c>
      <c r="G83" s="26">
        <v>0</v>
      </c>
      <c r="H83" s="85"/>
    </row>
    <row r="84" spans="1:8" s="92" customFormat="1" ht="20.100000000000001" customHeight="1">
      <c r="A84" s="103"/>
      <c r="B84" s="118"/>
      <c r="C84" s="119" t="s">
        <v>125</v>
      </c>
      <c r="D84" s="86">
        <v>0</v>
      </c>
      <c r="E84" s="86">
        <v>0</v>
      </c>
      <c r="F84" s="166">
        <f t="shared" si="7"/>
        <v>0</v>
      </c>
      <c r="G84" s="26">
        <v>0</v>
      </c>
      <c r="H84" s="85"/>
    </row>
    <row r="85" spans="1:8" s="92" customFormat="1" ht="20.100000000000001" customHeight="1">
      <c r="A85" s="103"/>
      <c r="B85" s="118"/>
      <c r="C85" s="119" t="s">
        <v>126</v>
      </c>
      <c r="D85" s="81">
        <v>0</v>
      </c>
      <c r="E85" s="81">
        <v>0</v>
      </c>
      <c r="F85" s="166">
        <f t="shared" si="7"/>
        <v>0</v>
      </c>
      <c r="G85" s="26">
        <v>0</v>
      </c>
      <c r="H85" s="87"/>
    </row>
    <row r="86" spans="1:8" s="92" customFormat="1" ht="20.100000000000001" customHeight="1">
      <c r="A86" s="103"/>
      <c r="B86" s="120"/>
      <c r="C86" s="121" t="s">
        <v>127</v>
      </c>
      <c r="D86" s="86">
        <v>0</v>
      </c>
      <c r="E86" s="86">
        <v>0</v>
      </c>
      <c r="F86" s="166">
        <f t="shared" si="7"/>
        <v>0</v>
      </c>
      <c r="G86" s="26">
        <v>0</v>
      </c>
      <c r="H86" s="85"/>
    </row>
    <row r="87" spans="1:8" s="92" customFormat="1" ht="20.100000000000001" customHeight="1">
      <c r="A87" s="103"/>
      <c r="B87" s="118"/>
      <c r="C87" s="119" t="s">
        <v>128</v>
      </c>
      <c r="D87" s="86">
        <v>0</v>
      </c>
      <c r="E87" s="86">
        <v>0</v>
      </c>
      <c r="F87" s="166">
        <f t="shared" si="7"/>
        <v>0</v>
      </c>
      <c r="G87" s="26">
        <v>0</v>
      </c>
      <c r="H87" s="85"/>
    </row>
    <row r="88" spans="1:8" s="92" customFormat="1" ht="20.100000000000001" customHeight="1">
      <c r="A88" s="103"/>
      <c r="B88" s="118"/>
      <c r="C88" s="119" t="s">
        <v>129</v>
      </c>
      <c r="D88" s="81">
        <v>0</v>
      </c>
      <c r="E88" s="81">
        <v>0</v>
      </c>
      <c r="F88" s="166">
        <f t="shared" si="7"/>
        <v>0</v>
      </c>
      <c r="G88" s="26">
        <v>0</v>
      </c>
      <c r="H88" s="87"/>
    </row>
    <row r="89" spans="1:8" s="92" customFormat="1" ht="20.100000000000001" customHeight="1">
      <c r="A89" s="103"/>
      <c r="B89" s="118"/>
      <c r="C89" s="119" t="s">
        <v>141</v>
      </c>
      <c r="D89" s="81">
        <v>0</v>
      </c>
      <c r="E89" s="81">
        <v>2500000</v>
      </c>
      <c r="F89" s="166">
        <f t="shared" si="7"/>
        <v>2500000</v>
      </c>
      <c r="G89" s="26">
        <v>0</v>
      </c>
      <c r="H89" s="87"/>
    </row>
    <row r="90" spans="1:8" s="92" customFormat="1" ht="20.100000000000001" customHeight="1">
      <c r="A90" s="206"/>
      <c r="B90" s="118"/>
      <c r="C90" s="119" t="s">
        <v>130</v>
      </c>
      <c r="D90" s="81">
        <v>0</v>
      </c>
      <c r="E90" s="81">
        <v>0</v>
      </c>
      <c r="F90" s="166">
        <f t="shared" si="7"/>
        <v>0</v>
      </c>
      <c r="G90" s="26">
        <v>0</v>
      </c>
      <c r="H90" s="87"/>
    </row>
    <row r="91" spans="1:8" s="92" customFormat="1" ht="20.100000000000001" customHeight="1">
      <c r="A91" s="207"/>
      <c r="B91" s="155"/>
      <c r="C91" s="156" t="s">
        <v>144</v>
      </c>
      <c r="D91" s="88">
        <v>30000000</v>
      </c>
      <c r="E91" s="88">
        <v>30000000</v>
      </c>
      <c r="F91" s="167">
        <f t="shared" si="7"/>
        <v>0</v>
      </c>
      <c r="G91" s="32">
        <f>E91/D91*100</f>
        <v>100</v>
      </c>
      <c r="H91" s="89" t="s">
        <v>234</v>
      </c>
    </row>
    <row r="92" spans="1:8" s="92" customFormat="1" ht="20.100000000000001" customHeight="1">
      <c r="A92" s="241" t="s">
        <v>36</v>
      </c>
      <c r="B92" s="253"/>
      <c r="C92" s="243"/>
      <c r="D92" s="244">
        <f>D93</f>
        <v>0</v>
      </c>
      <c r="E92" s="244">
        <f>E93</f>
        <v>0</v>
      </c>
      <c r="F92" s="254">
        <v>0</v>
      </c>
      <c r="G92" s="251">
        <v>0</v>
      </c>
      <c r="H92" s="255"/>
    </row>
    <row r="93" spans="1:8" s="92" customFormat="1" ht="20.100000000000001" customHeight="1">
      <c r="A93" s="123"/>
      <c r="B93" s="97" t="s">
        <v>131</v>
      </c>
      <c r="C93" s="122"/>
      <c r="D93" s="86">
        <f>D94</f>
        <v>0</v>
      </c>
      <c r="E93" s="86">
        <f>E94</f>
        <v>0</v>
      </c>
      <c r="F93" s="27">
        <v>0</v>
      </c>
      <c r="G93" s="26">
        <v>0</v>
      </c>
      <c r="H93" s="85"/>
    </row>
    <row r="94" spans="1:8" s="92" customFormat="1" ht="20.100000000000001" customHeight="1">
      <c r="A94" s="106"/>
      <c r="B94" s="124"/>
      <c r="C94" s="79" t="s">
        <v>132</v>
      </c>
      <c r="D94" s="86">
        <v>0</v>
      </c>
      <c r="E94" s="86">
        <v>0</v>
      </c>
      <c r="F94" s="27">
        <v>0</v>
      </c>
      <c r="G94" s="26">
        <v>0</v>
      </c>
      <c r="H94" s="85"/>
    </row>
    <row r="95" spans="1:8" s="92" customFormat="1" ht="20.100000000000001" customHeight="1">
      <c r="A95" s="106" t="s">
        <v>133</v>
      </c>
      <c r="B95" s="94"/>
      <c r="C95" s="107"/>
      <c r="D95" s="90">
        <f>D98</f>
        <v>0</v>
      </c>
      <c r="E95" s="90">
        <f>E98</f>
        <v>0</v>
      </c>
      <c r="F95" s="161">
        <v>0</v>
      </c>
      <c r="G95" s="43">
        <v>0</v>
      </c>
      <c r="H95" s="83"/>
    </row>
    <row r="96" spans="1:8" s="92" customFormat="1" ht="20.100000000000001" customHeight="1">
      <c r="A96" s="96"/>
      <c r="B96" s="97" t="s">
        <v>51</v>
      </c>
      <c r="C96" s="100"/>
      <c r="D96" s="86">
        <f>D98</f>
        <v>0</v>
      </c>
      <c r="E96" s="86">
        <f>E98</f>
        <v>0</v>
      </c>
      <c r="F96" s="27">
        <v>0</v>
      </c>
      <c r="G96" s="26">
        <v>0</v>
      </c>
      <c r="H96" s="85"/>
    </row>
    <row r="97" spans="1:8" s="92" customFormat="1" ht="20.100000000000001" customHeight="1">
      <c r="A97" s="103"/>
      <c r="B97" s="125"/>
      <c r="C97" s="79" t="s">
        <v>134</v>
      </c>
      <c r="D97" s="86">
        <v>0</v>
      </c>
      <c r="E97" s="86">
        <v>0</v>
      </c>
      <c r="F97" s="27">
        <v>0</v>
      </c>
      <c r="G97" s="26">
        <v>0</v>
      </c>
      <c r="H97" s="85"/>
    </row>
    <row r="98" spans="1:8" s="92" customFormat="1" ht="20.100000000000001" customHeight="1">
      <c r="A98" s="105"/>
      <c r="B98" s="165"/>
      <c r="C98" s="79" t="s">
        <v>135</v>
      </c>
      <c r="D98" s="86">
        <v>0</v>
      </c>
      <c r="E98" s="86">
        <v>0</v>
      </c>
      <c r="F98" s="27">
        <v>0</v>
      </c>
      <c r="G98" s="26">
        <v>0</v>
      </c>
      <c r="H98" s="85"/>
    </row>
    <row r="99" spans="1:8" s="92" customFormat="1" ht="20.100000000000001" customHeight="1">
      <c r="A99" s="106" t="s">
        <v>136</v>
      </c>
      <c r="B99" s="94"/>
      <c r="C99" s="107"/>
      <c r="D99" s="90">
        <f>D101</f>
        <v>1000000</v>
      </c>
      <c r="E99" s="90">
        <f>E101</f>
        <v>1000000</v>
      </c>
      <c r="F99" s="48">
        <f t="shared" ref="F99:F104" si="8">E99-D99</f>
        <v>0</v>
      </c>
      <c r="G99" s="49">
        <f t="shared" ref="G99:G104" si="9">E99/D99*100</f>
        <v>100</v>
      </c>
      <c r="H99" s="83"/>
    </row>
    <row r="100" spans="1:8" s="92" customFormat="1" ht="20.100000000000001" customHeight="1">
      <c r="A100" s="96"/>
      <c r="B100" s="97" t="s">
        <v>137</v>
      </c>
      <c r="C100" s="100"/>
      <c r="D100" s="86">
        <f>D101</f>
        <v>1000000</v>
      </c>
      <c r="E100" s="86">
        <f>E101</f>
        <v>1000000</v>
      </c>
      <c r="F100" s="35">
        <f t="shared" si="8"/>
        <v>0</v>
      </c>
      <c r="G100" s="26">
        <f t="shared" si="9"/>
        <v>100</v>
      </c>
      <c r="H100" s="85"/>
    </row>
    <row r="101" spans="1:8" s="92" customFormat="1" ht="25.5" customHeight="1">
      <c r="A101" s="103"/>
      <c r="B101" s="125"/>
      <c r="C101" s="79" t="s">
        <v>168</v>
      </c>
      <c r="D101" s="86">
        <v>1000000</v>
      </c>
      <c r="E101" s="86">
        <v>1000000</v>
      </c>
      <c r="F101" s="35">
        <f t="shared" si="8"/>
        <v>0</v>
      </c>
      <c r="G101" s="26">
        <f t="shared" si="9"/>
        <v>100</v>
      </c>
      <c r="H101" s="85" t="s">
        <v>170</v>
      </c>
    </row>
    <row r="102" spans="1:8" s="92" customFormat="1" ht="20.100000000000001" customHeight="1">
      <c r="A102" s="93" t="s">
        <v>138</v>
      </c>
      <c r="B102" s="102"/>
      <c r="C102" s="100"/>
      <c r="D102" s="84">
        <f>D103</f>
        <v>229316650</v>
      </c>
      <c r="E102" s="84">
        <f>E103</f>
        <v>243803880</v>
      </c>
      <c r="F102" s="50">
        <f t="shared" si="8"/>
        <v>14487230</v>
      </c>
      <c r="G102" s="46">
        <f t="shared" si="9"/>
        <v>106.31756568919005</v>
      </c>
      <c r="H102" s="85"/>
    </row>
    <row r="103" spans="1:8" s="92" customFormat="1" ht="20.100000000000001" customHeight="1">
      <c r="A103" s="96"/>
      <c r="B103" s="97" t="s">
        <v>139</v>
      </c>
      <c r="C103" s="122"/>
      <c r="D103" s="81">
        <f>D104+D105</f>
        <v>229316650</v>
      </c>
      <c r="E103" s="81">
        <f>E104+E105</f>
        <v>243803880</v>
      </c>
      <c r="F103" s="35">
        <f t="shared" si="8"/>
        <v>14487230</v>
      </c>
      <c r="G103" s="26">
        <f t="shared" si="9"/>
        <v>106.31756568919005</v>
      </c>
      <c r="H103" s="87"/>
    </row>
    <row r="104" spans="1:8" s="92" customFormat="1" ht="56.25">
      <c r="A104" s="103"/>
      <c r="B104" s="126"/>
      <c r="C104" s="115" t="s">
        <v>140</v>
      </c>
      <c r="D104" s="81">
        <v>229316650</v>
      </c>
      <c r="E104" s="81">
        <v>243803880</v>
      </c>
      <c r="F104" s="35">
        <f t="shared" si="8"/>
        <v>14487230</v>
      </c>
      <c r="G104" s="26">
        <f t="shared" si="9"/>
        <v>106.31756568919005</v>
      </c>
      <c r="H104" s="91" t="s">
        <v>236</v>
      </c>
    </row>
    <row r="105" spans="1:8" s="92" customFormat="1" ht="20.100000000000001" customHeight="1">
      <c r="A105" s="108"/>
      <c r="B105" s="127"/>
      <c r="C105" s="110" t="s">
        <v>169</v>
      </c>
      <c r="D105" s="88">
        <v>0</v>
      </c>
      <c r="E105" s="88">
        <v>0</v>
      </c>
      <c r="F105" s="44">
        <v>0</v>
      </c>
      <c r="G105" s="32">
        <v>0</v>
      </c>
      <c r="H105" s="89"/>
    </row>
    <row r="106" spans="1:8" ht="18" customHeight="1">
      <c r="F106" s="31"/>
      <c r="G106" s="36"/>
    </row>
  </sheetData>
  <mergeCells count="19">
    <mergeCell ref="E3:E4"/>
    <mergeCell ref="E46:E47"/>
    <mergeCell ref="H46:H47"/>
    <mergeCell ref="A1:H1"/>
    <mergeCell ref="A5:C5"/>
    <mergeCell ref="A44:H44"/>
    <mergeCell ref="A48:C48"/>
    <mergeCell ref="A90:A91"/>
    <mergeCell ref="F3:G3"/>
    <mergeCell ref="A3:A4"/>
    <mergeCell ref="B3:B4"/>
    <mergeCell ref="C3:C4"/>
    <mergeCell ref="D3:D4"/>
    <mergeCell ref="H3:H4"/>
    <mergeCell ref="A46:A47"/>
    <mergeCell ref="B46:B47"/>
    <mergeCell ref="C46:C47"/>
    <mergeCell ref="D46:D47"/>
    <mergeCell ref="F46:G46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86" firstPageNumber="207" fitToHeight="0" orientation="landscape" useFirstPageNumber="1" r:id="rId1"/>
  <headerFooter>
    <oddFooter>&amp;R무일복지재단(2021.05.03)</oddFooter>
  </headerFooter>
  <rowBreaks count="4" manualBreakCount="4">
    <brk id="23" max="7" man="1"/>
    <brk id="43" max="7" man="1"/>
    <brk id="66" max="7" man="1"/>
    <brk id="9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42"/>
  <sheetViews>
    <sheetView tabSelected="1" view="pageBreakPreview" zoomScaleNormal="100" zoomScaleSheetLayoutView="100" workbookViewId="0">
      <selection activeCell="C26" sqref="C26:E26"/>
    </sheetView>
  </sheetViews>
  <sheetFormatPr defaultRowHeight="16.5"/>
  <cols>
    <col min="1" max="1" width="15.5" customWidth="1"/>
    <col min="2" max="2" width="15.875" customWidth="1"/>
    <col min="3" max="3" width="14.75" customWidth="1"/>
    <col min="4" max="5" width="16.625" customWidth="1"/>
  </cols>
  <sheetData>
    <row r="1" spans="1:5" ht="24.95" customHeight="1">
      <c r="A1" s="226" t="s">
        <v>196</v>
      </c>
      <c r="B1" s="226"/>
      <c r="C1" s="226"/>
      <c r="D1" s="226"/>
      <c r="E1" s="226"/>
    </row>
    <row r="2" spans="1:5" ht="24.95" customHeight="1">
      <c r="A2" s="132" t="s">
        <v>161</v>
      </c>
      <c r="B2" s="132"/>
      <c r="C2" s="133"/>
      <c r="D2" s="134"/>
      <c r="E2" s="22"/>
    </row>
    <row r="3" spans="1:5" ht="24.95" customHeight="1">
      <c r="A3" s="135" t="s">
        <v>159</v>
      </c>
      <c r="B3" s="136"/>
      <c r="C3" s="137"/>
      <c r="D3" s="137"/>
      <c r="E3" s="22" t="s">
        <v>160</v>
      </c>
    </row>
    <row r="4" spans="1:5" ht="24.95" customHeight="1">
      <c r="A4" s="227" t="s">
        <v>157</v>
      </c>
      <c r="B4" s="228"/>
      <c r="C4" s="138" t="s">
        <v>194</v>
      </c>
      <c r="D4" s="138" t="s">
        <v>195</v>
      </c>
      <c r="E4" s="128" t="s">
        <v>148</v>
      </c>
    </row>
    <row r="5" spans="1:5" ht="24.95" customHeight="1">
      <c r="A5" s="232" t="s">
        <v>77</v>
      </c>
      <c r="B5" s="233" t="s">
        <v>202</v>
      </c>
      <c r="C5" s="28">
        <v>30000000</v>
      </c>
      <c r="D5" s="28">
        <v>40000000</v>
      </c>
      <c r="E5" s="139">
        <f>D5-C5</f>
        <v>10000000</v>
      </c>
    </row>
    <row r="6" spans="1:5" ht="24.95" customHeight="1">
      <c r="A6" s="216"/>
      <c r="B6" s="219"/>
      <c r="C6" s="231" t="s">
        <v>203</v>
      </c>
      <c r="D6" s="221"/>
      <c r="E6" s="222"/>
    </row>
    <row r="7" spans="1:5" ht="24.95" customHeight="1">
      <c r="A7" s="216"/>
      <c r="B7" s="230" t="s">
        <v>179</v>
      </c>
      <c r="C7" s="28">
        <v>90000000</v>
      </c>
      <c r="D7" s="28">
        <v>80000000</v>
      </c>
      <c r="E7" s="139">
        <f>D7-C7</f>
        <v>-10000000</v>
      </c>
    </row>
    <row r="8" spans="1:5" ht="24.95" customHeight="1">
      <c r="A8" s="229"/>
      <c r="B8" s="219"/>
      <c r="C8" s="231" t="s">
        <v>204</v>
      </c>
      <c r="D8" s="221"/>
      <c r="E8" s="222"/>
    </row>
    <row r="9" spans="1:5" ht="24.95" customHeight="1">
      <c r="A9" s="215" t="s">
        <v>171</v>
      </c>
      <c r="B9" s="230" t="s">
        <v>205</v>
      </c>
      <c r="C9" s="28">
        <v>0</v>
      </c>
      <c r="D9" s="86">
        <v>43902335</v>
      </c>
      <c r="E9" s="139">
        <f>D9-C9</f>
        <v>43902335</v>
      </c>
    </row>
    <row r="10" spans="1:5" ht="24.95" customHeight="1">
      <c r="A10" s="216"/>
      <c r="B10" s="219"/>
      <c r="C10" s="231" t="s">
        <v>208</v>
      </c>
      <c r="D10" s="221"/>
      <c r="E10" s="222"/>
    </row>
    <row r="11" spans="1:5" ht="24.95" customHeight="1">
      <c r="A11" s="216"/>
      <c r="B11" s="230" t="s">
        <v>172</v>
      </c>
      <c r="C11" s="28">
        <v>221133400</v>
      </c>
      <c r="D11" s="81">
        <v>184091841</v>
      </c>
      <c r="E11" s="139">
        <f>D11-C11</f>
        <v>-37041559</v>
      </c>
    </row>
    <row r="12" spans="1:5" ht="24.95" customHeight="1">
      <c r="A12" s="229"/>
      <c r="B12" s="219"/>
      <c r="C12" s="231" t="s">
        <v>209</v>
      </c>
      <c r="D12" s="221"/>
      <c r="E12" s="222"/>
    </row>
    <row r="13" spans="1:5" ht="24.95" customHeight="1">
      <c r="A13" s="215" t="s">
        <v>166</v>
      </c>
      <c r="B13" s="210" t="s">
        <v>173</v>
      </c>
      <c r="C13" s="81">
        <v>996600</v>
      </c>
      <c r="D13" s="81">
        <v>995824</v>
      </c>
      <c r="E13" s="141">
        <f>D13-C13</f>
        <v>-776</v>
      </c>
    </row>
    <row r="14" spans="1:5" ht="24.95" customHeight="1">
      <c r="A14" s="217"/>
      <c r="B14" s="211"/>
      <c r="C14" s="212" t="s">
        <v>180</v>
      </c>
      <c r="D14" s="213"/>
      <c r="E14" s="214"/>
    </row>
    <row r="15" spans="1:5" ht="24.95" customHeight="1">
      <c r="A15" s="135" t="s">
        <v>158</v>
      </c>
      <c r="B15" s="136"/>
      <c r="C15" s="137"/>
      <c r="D15" s="137"/>
      <c r="E15" s="22" t="s">
        <v>156</v>
      </c>
    </row>
    <row r="16" spans="1:5" ht="24.95" customHeight="1">
      <c r="A16" s="208" t="s">
        <v>157</v>
      </c>
      <c r="B16" s="209"/>
      <c r="C16" s="138" t="s">
        <v>194</v>
      </c>
      <c r="D16" s="138" t="s">
        <v>195</v>
      </c>
      <c r="E16" s="128" t="s">
        <v>148</v>
      </c>
    </row>
    <row r="17" spans="1:5" ht="24.95" customHeight="1">
      <c r="A17" s="232" t="s">
        <v>181</v>
      </c>
      <c r="B17" s="233" t="s">
        <v>182</v>
      </c>
      <c r="C17" s="86">
        <v>25778280</v>
      </c>
      <c r="D17" s="86">
        <v>26278800</v>
      </c>
      <c r="E17" s="141">
        <f>D17-C17</f>
        <v>500520</v>
      </c>
    </row>
    <row r="18" spans="1:5" ht="24.95" customHeight="1">
      <c r="A18" s="216"/>
      <c r="B18" s="219"/>
      <c r="C18" s="220" t="s">
        <v>210</v>
      </c>
      <c r="D18" s="221"/>
      <c r="E18" s="222"/>
    </row>
    <row r="19" spans="1:5" ht="24.95" customHeight="1">
      <c r="A19" s="216"/>
      <c r="B19" s="210" t="s">
        <v>183</v>
      </c>
      <c r="C19" s="81">
        <v>5903030</v>
      </c>
      <c r="D19" s="81">
        <v>5992720</v>
      </c>
      <c r="E19" s="141">
        <f>D19-C19</f>
        <v>89690</v>
      </c>
    </row>
    <row r="20" spans="1:5" ht="24.95" customHeight="1">
      <c r="A20" s="216"/>
      <c r="B20" s="219"/>
      <c r="C20" s="220" t="s">
        <v>210</v>
      </c>
      <c r="D20" s="221"/>
      <c r="E20" s="222"/>
    </row>
    <row r="21" spans="1:5" ht="24.95" customHeight="1">
      <c r="A21" s="216"/>
      <c r="B21" s="210" t="s">
        <v>184</v>
      </c>
      <c r="C21" s="86">
        <v>2640110</v>
      </c>
      <c r="D21" s="86">
        <v>2689290</v>
      </c>
      <c r="E21" s="141">
        <f>D21-C21</f>
        <v>49180</v>
      </c>
    </row>
    <row r="22" spans="1:5" ht="24.95" customHeight="1">
      <c r="A22" s="216"/>
      <c r="B22" s="219"/>
      <c r="C22" s="220" t="s">
        <v>210</v>
      </c>
      <c r="D22" s="221"/>
      <c r="E22" s="222"/>
    </row>
    <row r="23" spans="1:5" ht="24.95" customHeight="1">
      <c r="A23" s="223"/>
      <c r="B23" s="210" t="s">
        <v>185</v>
      </c>
      <c r="C23" s="81">
        <v>3191930</v>
      </c>
      <c r="D23" s="81">
        <v>3125310</v>
      </c>
      <c r="E23" s="141">
        <f>D23-C23</f>
        <v>-66620</v>
      </c>
    </row>
    <row r="24" spans="1:5" ht="24.95" customHeight="1">
      <c r="A24" s="224"/>
      <c r="B24" s="219"/>
      <c r="C24" s="220" t="s">
        <v>211</v>
      </c>
      <c r="D24" s="221"/>
      <c r="E24" s="222"/>
    </row>
    <row r="25" spans="1:5" ht="24.75" customHeight="1">
      <c r="A25" s="225" t="s">
        <v>212</v>
      </c>
      <c r="B25" s="210" t="s">
        <v>213</v>
      </c>
      <c r="C25" s="140">
        <v>500000</v>
      </c>
      <c r="D25" s="140">
        <v>1000000</v>
      </c>
      <c r="E25" s="141">
        <f>D25-C25</f>
        <v>500000</v>
      </c>
    </row>
    <row r="26" spans="1:5" ht="24.95" customHeight="1">
      <c r="A26" s="224"/>
      <c r="B26" s="219"/>
      <c r="C26" s="220" t="s">
        <v>214</v>
      </c>
      <c r="D26" s="221"/>
      <c r="E26" s="222"/>
    </row>
    <row r="27" spans="1:5" ht="24.75" customHeight="1">
      <c r="A27" s="225" t="s">
        <v>103</v>
      </c>
      <c r="B27" s="210" t="s">
        <v>152</v>
      </c>
      <c r="C27" s="86">
        <v>10000000</v>
      </c>
      <c r="D27" s="86">
        <v>14000000</v>
      </c>
      <c r="E27" s="141">
        <f>D27-C27</f>
        <v>4000000</v>
      </c>
    </row>
    <row r="28" spans="1:5" ht="24.95" customHeight="1">
      <c r="A28" s="259"/>
      <c r="B28" s="211"/>
      <c r="C28" s="260" t="s">
        <v>215</v>
      </c>
      <c r="D28" s="213"/>
      <c r="E28" s="214"/>
    </row>
    <row r="29" spans="1:5" ht="24.95" customHeight="1">
      <c r="A29" s="232" t="s">
        <v>216</v>
      </c>
      <c r="B29" s="256" t="s">
        <v>217</v>
      </c>
      <c r="C29" s="257">
        <v>25600000</v>
      </c>
      <c r="D29" s="257">
        <v>10000000</v>
      </c>
      <c r="E29" s="258">
        <f>D29-C29</f>
        <v>-15600000</v>
      </c>
    </row>
    <row r="30" spans="1:5" ht="24.95" customHeight="1">
      <c r="A30" s="216"/>
      <c r="B30" s="219"/>
      <c r="C30" s="220" t="s">
        <v>235</v>
      </c>
      <c r="D30" s="221"/>
      <c r="E30" s="222"/>
    </row>
    <row r="31" spans="1:5" ht="24.95" customHeight="1">
      <c r="A31" s="216"/>
      <c r="B31" s="218" t="s">
        <v>218</v>
      </c>
      <c r="C31" s="81">
        <v>1600000</v>
      </c>
      <c r="D31" s="81">
        <v>2000000</v>
      </c>
      <c r="E31" s="141">
        <f>D31-C31</f>
        <v>400000</v>
      </c>
    </row>
    <row r="32" spans="1:5" ht="24.95" customHeight="1">
      <c r="A32" s="216"/>
      <c r="B32" s="219"/>
      <c r="C32" s="220" t="s">
        <v>219</v>
      </c>
      <c r="D32" s="221"/>
      <c r="E32" s="222"/>
    </row>
    <row r="33" spans="1:5" ht="24.95" customHeight="1">
      <c r="A33" s="215" t="s">
        <v>167</v>
      </c>
      <c r="B33" s="218" t="s">
        <v>220</v>
      </c>
      <c r="C33" s="81">
        <v>0</v>
      </c>
      <c r="D33" s="81">
        <v>2500000</v>
      </c>
      <c r="E33" s="141">
        <f>D33-C33</f>
        <v>2500000</v>
      </c>
    </row>
    <row r="34" spans="1:5" ht="24.95" customHeight="1">
      <c r="A34" s="216"/>
      <c r="B34" s="219"/>
      <c r="C34" s="220" t="s">
        <v>221</v>
      </c>
      <c r="D34" s="221"/>
      <c r="E34" s="222"/>
    </row>
    <row r="35" spans="1:5" ht="24.95" customHeight="1">
      <c r="A35" s="237" t="s">
        <v>162</v>
      </c>
      <c r="B35" s="239" t="s">
        <v>163</v>
      </c>
      <c r="C35" s="81">
        <v>229316650</v>
      </c>
      <c r="D35" s="81">
        <v>243803880</v>
      </c>
      <c r="E35" s="142">
        <f>D35-C35</f>
        <v>14487230</v>
      </c>
    </row>
    <row r="36" spans="1:5" ht="38.25" customHeight="1">
      <c r="A36" s="238"/>
      <c r="B36" s="240"/>
      <c r="C36" s="234" t="s">
        <v>237</v>
      </c>
      <c r="D36" s="235"/>
      <c r="E36" s="236"/>
    </row>
    <row r="37" spans="1:5" ht="24.95" customHeight="1"/>
    <row r="38" spans="1:5" ht="24.95" customHeight="1"/>
    <row r="39" spans="1:5" ht="24.95" customHeight="1"/>
    <row r="40" spans="1:5" ht="24.95" customHeight="1"/>
    <row r="41" spans="1:5" ht="24.95" customHeight="1"/>
    <row r="42" spans="1:5" ht="24.95" customHeight="1"/>
  </sheetData>
  <mergeCells count="48">
    <mergeCell ref="C36:E36"/>
    <mergeCell ref="A35:A36"/>
    <mergeCell ref="B35:B36"/>
    <mergeCell ref="A17:A18"/>
    <mergeCell ref="B17:B18"/>
    <mergeCell ref="C18:E18"/>
    <mergeCell ref="B29:B30"/>
    <mergeCell ref="C30:E30"/>
    <mergeCell ref="B25:B26"/>
    <mergeCell ref="C26:E26"/>
    <mergeCell ref="A25:A26"/>
    <mergeCell ref="A19:A20"/>
    <mergeCell ref="B19:B20"/>
    <mergeCell ref="C20:E20"/>
    <mergeCell ref="A21:A22"/>
    <mergeCell ref="B21:B22"/>
    <mergeCell ref="A9:A10"/>
    <mergeCell ref="B9:B10"/>
    <mergeCell ref="C10:E10"/>
    <mergeCell ref="A11:A12"/>
    <mergeCell ref="B11:B12"/>
    <mergeCell ref="C12:E12"/>
    <mergeCell ref="A1:E1"/>
    <mergeCell ref="A4:B4"/>
    <mergeCell ref="A7:A8"/>
    <mergeCell ref="B7:B8"/>
    <mergeCell ref="C8:E8"/>
    <mergeCell ref="A5:A6"/>
    <mergeCell ref="B5:B6"/>
    <mergeCell ref="C6:E6"/>
    <mergeCell ref="A33:A34"/>
    <mergeCell ref="B33:B34"/>
    <mergeCell ref="C34:E34"/>
    <mergeCell ref="C22:E22"/>
    <mergeCell ref="A23:A24"/>
    <mergeCell ref="B23:B24"/>
    <mergeCell ref="C24:E24"/>
    <mergeCell ref="A27:A28"/>
    <mergeCell ref="B27:B28"/>
    <mergeCell ref="C28:E28"/>
    <mergeCell ref="A31:A32"/>
    <mergeCell ref="B31:B32"/>
    <mergeCell ref="C32:E32"/>
    <mergeCell ref="A16:B16"/>
    <mergeCell ref="B13:B14"/>
    <mergeCell ref="C14:E14"/>
    <mergeCell ref="A29:A30"/>
    <mergeCell ref="A13:A1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212" fitToHeight="0" orientation="portrait" useFirstPageNumber="1" r:id="rId1"/>
  <headerFooter>
    <oddFooter>&amp;R무일복지재단(2021.05.03)</oddFooter>
  </headerFooter>
  <rowBreaks count="1" manualBreakCount="1">
    <brk id="2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5</vt:i4>
      </vt:variant>
    </vt:vector>
  </HeadingPairs>
  <TitlesOfParts>
    <vt:vector size="10" baseType="lpstr">
      <vt:lpstr>예산표지</vt:lpstr>
      <vt:lpstr>예산총칙</vt:lpstr>
      <vt:lpstr>예산총괄</vt:lpstr>
      <vt:lpstr>예산내역</vt:lpstr>
      <vt:lpstr>증감사유양식 변경</vt:lpstr>
      <vt:lpstr>예산내역!Print_Area</vt:lpstr>
      <vt:lpstr>예산총괄!Print_Area</vt:lpstr>
      <vt:lpstr>예산총칙!Print_Area</vt:lpstr>
      <vt:lpstr>예산표지!Print_Area</vt:lpstr>
      <vt:lpstr>'증감사유양식 변경'!Print_Area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lastPrinted>2021-05-12T02:33:10Z</cp:lastPrinted>
  <dcterms:created xsi:type="dcterms:W3CDTF">2016-12-02T10:13:32Z</dcterms:created>
  <dcterms:modified xsi:type="dcterms:W3CDTF">2021-05-12T02:33:15Z</dcterms:modified>
</cp:coreProperties>
</file>