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2년\자료취합\3차 정기이사회(어린이집x)\"/>
    </mc:Choice>
  </mc:AlternateContent>
  <bookViews>
    <workbookView xWindow="-120" yWindow="-120" windowWidth="29040" windowHeight="15840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예산내역!$A$1:$H$107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변경'!$A$1:$E$38</definedName>
  </definedNames>
  <calcPr calcId="162913"/>
</workbook>
</file>

<file path=xl/calcChain.xml><?xml version="1.0" encoding="utf-8"?>
<calcChain xmlns="http://schemas.openxmlformats.org/spreadsheetml/2006/main">
  <c r="G76" i="15" l="1"/>
  <c r="G26" i="15" l="1"/>
  <c r="E35" i="17" l="1"/>
  <c r="E33" i="17"/>
  <c r="E29" i="17"/>
  <c r="E27" i="17"/>
  <c r="E31" i="17"/>
  <c r="E23" i="17"/>
  <c r="E25" i="17"/>
  <c r="G87" i="15" l="1"/>
  <c r="G86" i="15"/>
  <c r="D12" i="14"/>
  <c r="F91" i="15"/>
  <c r="D105" i="15" l="1"/>
  <c r="D104" i="15" s="1"/>
  <c r="D102" i="15"/>
  <c r="D101" i="15"/>
  <c r="D98" i="15"/>
  <c r="D97" i="15"/>
  <c r="D95" i="15"/>
  <c r="D94" i="15"/>
  <c r="D82" i="15"/>
  <c r="D81" i="15"/>
  <c r="D75" i="15"/>
  <c r="D74" i="15" s="1"/>
  <c r="D63" i="15"/>
  <c r="D59" i="15"/>
  <c r="D50" i="15"/>
  <c r="D49" i="15" s="1"/>
  <c r="D40" i="15"/>
  <c r="D39" i="15"/>
  <c r="D36" i="15"/>
  <c r="D35" i="15" s="1"/>
  <c r="D33" i="15"/>
  <c r="D32" i="15" s="1"/>
  <c r="F103" i="15" l="1"/>
  <c r="E19" i="17"/>
  <c r="E37" i="17"/>
  <c r="G93" i="15" l="1"/>
  <c r="E21" i="17" l="1"/>
  <c r="E15" i="17"/>
  <c r="E13" i="17"/>
  <c r="E11" i="17"/>
  <c r="E7" i="17"/>
  <c r="G92" i="15" l="1"/>
  <c r="F92" i="15"/>
  <c r="D70" i="15" l="1"/>
  <c r="D69" i="15" s="1"/>
  <c r="D29" i="15"/>
  <c r="D28" i="15" s="1"/>
  <c r="D25" i="15"/>
  <c r="D24" i="15" s="1"/>
  <c r="D19" i="15"/>
  <c r="D18" i="15" s="1"/>
  <c r="D15" i="15"/>
  <c r="D12" i="15"/>
  <c r="D6" i="15"/>
  <c r="D48" i="15" l="1"/>
  <c r="D5" i="15"/>
  <c r="E5" i="17"/>
  <c r="F90" i="15" l="1"/>
  <c r="E17" i="17" l="1"/>
  <c r="G37" i="15" l="1"/>
  <c r="G42" i="15" l="1"/>
  <c r="G43" i="15"/>
  <c r="G38" i="15"/>
  <c r="G27" i="15"/>
  <c r="G77" i="15" l="1"/>
  <c r="G103" i="15" l="1"/>
  <c r="E50" i="15" l="1"/>
  <c r="G51" i="15" l="1"/>
  <c r="G52" i="15"/>
  <c r="G56" i="15"/>
  <c r="G57" i="15"/>
  <c r="F57" i="15" l="1"/>
  <c r="F56" i="15"/>
  <c r="F52" i="15"/>
  <c r="F51" i="15"/>
  <c r="F38" i="15"/>
  <c r="C20" i="14" l="1"/>
  <c r="G50" i="15"/>
  <c r="F50" i="15"/>
  <c r="D20" i="14"/>
  <c r="C28" i="14" l="1"/>
  <c r="D28" i="14" l="1"/>
  <c r="C13" i="14" l="1"/>
  <c r="F106" i="15" l="1"/>
  <c r="G106" i="15"/>
  <c r="G79" i="15"/>
  <c r="G80" i="15"/>
  <c r="G78" i="15"/>
  <c r="G64" i="15"/>
  <c r="G65" i="15"/>
  <c r="G66" i="15"/>
  <c r="G67" i="15"/>
  <c r="G62" i="15"/>
  <c r="G60" i="15"/>
  <c r="F83" i="15"/>
  <c r="F84" i="15"/>
  <c r="F85" i="15"/>
  <c r="F86" i="15"/>
  <c r="F87" i="15"/>
  <c r="F88" i="15"/>
  <c r="F89" i="15"/>
  <c r="F93" i="15"/>
  <c r="F60" i="15"/>
  <c r="F61" i="15"/>
  <c r="F62" i="15"/>
  <c r="F64" i="15"/>
  <c r="F65" i="15"/>
  <c r="F66" i="15"/>
  <c r="F67" i="15"/>
  <c r="F68" i="15"/>
  <c r="F71" i="15"/>
  <c r="F72" i="15"/>
  <c r="F73" i="15"/>
  <c r="F76" i="15"/>
  <c r="F77" i="15"/>
  <c r="F78" i="15"/>
  <c r="F79" i="15"/>
  <c r="F80" i="15"/>
  <c r="F30" i="15"/>
  <c r="F31" i="15"/>
  <c r="F34" i="15"/>
  <c r="F37" i="15"/>
  <c r="F41" i="15"/>
  <c r="F42" i="15"/>
  <c r="F43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6" i="15"/>
  <c r="F27" i="15"/>
  <c r="E105" i="15"/>
  <c r="E102" i="15"/>
  <c r="E101" i="15"/>
  <c r="E98" i="15"/>
  <c r="E97" i="15"/>
  <c r="E95" i="15"/>
  <c r="E94" i="15" s="1"/>
  <c r="E82" i="15"/>
  <c r="E75" i="15"/>
  <c r="E70" i="15"/>
  <c r="E63" i="15"/>
  <c r="E59" i="15"/>
  <c r="D21" i="14" s="1"/>
  <c r="E40" i="15"/>
  <c r="G40" i="15" s="1"/>
  <c r="E36" i="15"/>
  <c r="G36" i="15" s="1"/>
  <c r="E33" i="15"/>
  <c r="E32" i="15" s="1"/>
  <c r="E29" i="15"/>
  <c r="E28" i="15" s="1"/>
  <c r="E25" i="15"/>
  <c r="G25" i="15" s="1"/>
  <c r="E19" i="15"/>
  <c r="E18" i="15" s="1"/>
  <c r="E15" i="15"/>
  <c r="E12" i="15"/>
  <c r="E6" i="15"/>
  <c r="D22" i="14" l="1"/>
  <c r="E49" i="15"/>
  <c r="E35" i="15"/>
  <c r="G35" i="15" s="1"/>
  <c r="D13" i="14"/>
  <c r="E81" i="15"/>
  <c r="D25" i="14"/>
  <c r="E104" i="15"/>
  <c r="D29" i="14"/>
  <c r="E74" i="15"/>
  <c r="G74" i="15" s="1"/>
  <c r="D24" i="14"/>
  <c r="E69" i="15"/>
  <c r="D23" i="14"/>
  <c r="E39" i="15"/>
  <c r="G39" i="15" s="1"/>
  <c r="D14" i="14"/>
  <c r="E24" i="15"/>
  <c r="D10" i="14"/>
  <c r="E5" i="15" l="1"/>
  <c r="E48" i="15"/>
  <c r="C24" i="14" l="1"/>
  <c r="C23" i="14"/>
  <c r="F70" i="15" l="1"/>
  <c r="G75" i="15"/>
  <c r="F75" i="15"/>
  <c r="F69" i="15" l="1"/>
  <c r="C29" i="14"/>
  <c r="E29" i="14" s="1"/>
  <c r="G101" i="15"/>
  <c r="C25" i="14"/>
  <c r="E25" i="14" s="1"/>
  <c r="C21" i="14"/>
  <c r="E21" i="14" s="1"/>
  <c r="C14" i="14"/>
  <c r="E14" i="14" s="1"/>
  <c r="F33" i="15"/>
  <c r="F29" i="15"/>
  <c r="C10" i="14"/>
  <c r="F19" i="15"/>
  <c r="F15" i="15"/>
  <c r="F12" i="15"/>
  <c r="F6" i="15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102" i="15" l="1"/>
  <c r="G102" i="15"/>
  <c r="C22" i="14"/>
  <c r="C19" i="14" s="1"/>
  <c r="E19" i="14" s="1"/>
  <c r="F101" i="15"/>
  <c r="C5" i="14"/>
  <c r="E5" i="14" s="1"/>
  <c r="E10" i="14"/>
  <c r="F82" i="15"/>
  <c r="G82" i="15"/>
  <c r="G59" i="15"/>
  <c r="F59" i="15"/>
  <c r="G63" i="15"/>
  <c r="F63" i="15"/>
  <c r="G105" i="15"/>
  <c r="F105" i="15"/>
  <c r="F36" i="15"/>
  <c r="F25" i="15"/>
  <c r="F40" i="15"/>
  <c r="F32" i="15"/>
  <c r="F18" i="15"/>
  <c r="F28" i="15"/>
  <c r="G24" i="15"/>
  <c r="F39" i="15"/>
  <c r="E22" i="14" l="1"/>
  <c r="F35" i="15"/>
  <c r="F24" i="15"/>
  <c r="F104" i="15"/>
  <c r="G104" i="15"/>
  <c r="G49" i="15"/>
  <c r="F49" i="15"/>
  <c r="F74" i="15"/>
  <c r="F81" i="15"/>
  <c r="G81" i="15"/>
  <c r="G5" i="15"/>
  <c r="F5" i="15" l="1"/>
  <c r="F48" i="15"/>
  <c r="G48" i="15"/>
  <c r="H48" i="15"/>
</calcChain>
</file>

<file path=xl/sharedStrings.xml><?xml version="1.0" encoding="utf-8"?>
<sst xmlns="http://schemas.openxmlformats.org/spreadsheetml/2006/main" count="268" uniqueCount="233">
  <si>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</si>
  <si>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</si>
  <si>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</si>
  <si>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</si>
  <si>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</si>
  <si>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</si>
  <si>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기본재산수입</t>
    <phoneticPr fontId="4" type="noConversion"/>
  </si>
  <si>
    <t>사업수입</t>
    <phoneticPr fontId="4" type="noConversion"/>
  </si>
  <si>
    <t>과년도 수입</t>
    <phoneticPr fontId="4" type="noConversion"/>
  </si>
  <si>
    <t>보조금 수입</t>
    <phoneticPr fontId="4" type="noConversion"/>
  </si>
  <si>
    <t>후원금수입</t>
    <phoneticPr fontId="4" type="noConversion"/>
  </si>
  <si>
    <t>차입금</t>
    <phoneticPr fontId="4" type="noConversion"/>
  </si>
  <si>
    <t>전입금</t>
    <phoneticPr fontId="4" type="noConversion"/>
  </si>
  <si>
    <t>이월금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</si>
  <si>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</si>
  <si>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</si>
  <si>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</si>
  <si>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</si>
  <si>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</si>
  <si>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</si>
  <si>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시설비</t>
    <phoneticPr fontId="4" type="noConversion"/>
  </si>
  <si>
    <t>일반사업비</t>
    <phoneticPr fontId="4" type="noConversion"/>
  </si>
  <si>
    <t>전출금</t>
    <phoneticPr fontId="4" type="noConversion"/>
  </si>
  <si>
    <t>과년도지출</t>
    <phoneticPr fontId="4" type="noConversion"/>
  </si>
  <si>
    <t>상환금</t>
    <phoneticPr fontId="4" type="noConversion"/>
  </si>
  <si>
    <t>잡지출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</si>
  <si>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</si>
  <si>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</si>
  <si>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</si>
  <si>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</si>
  <si>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</si>
  <si>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</si>
  <si>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</si>
  <si>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</si>
  <si>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</si>
  <si>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</si>
  <si>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</si>
  <si>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</si>
  <si>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</si>
  <si>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</si>
  <si>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 xml:space="preserve">일반후원금 및 모금후원금 </t>
    <phoneticPr fontId="4" type="noConversion"/>
  </si>
  <si>
    <t>통장이자수입</t>
    <phoneticPr fontId="4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</si>
  <si>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</si>
  <si>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</si>
  <si>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</si>
  <si>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</si>
  <si>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</si>
  <si>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</si>
  <si>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</si>
  <si>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</si>
  <si>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1) 세입예산 내역</t>
    <phoneticPr fontId="2" type="noConversion"/>
  </si>
  <si>
    <t>2) 세출예산 내역</t>
    <phoneticPr fontId="2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</si>
  <si>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</si>
  <si>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</si>
  <si>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</si>
  <si>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</si>
  <si>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</si>
  <si>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</si>
  <si>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</si>
  <si>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</si>
  <si>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</si>
  <si>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</si>
  <si>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</si>
  <si>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</si>
  <si>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</si>
  <si>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</si>
  <si>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</si>
  <si>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산하시설 및 유관기관 종사자 경조사 화환</t>
    <phoneticPr fontId="2" type="noConversion"/>
  </si>
  <si>
    <t>법인 소식지 등</t>
    <phoneticPr fontId="2" type="noConversion"/>
  </si>
  <si>
    <t xml:space="preserve">사무국 사회복지사 보수교육, 관리자 연수 및 세미나 참석 </t>
    <phoneticPr fontId="2" type="noConversion"/>
  </si>
  <si>
    <t>기타</t>
    <phoneticPr fontId="2" type="noConversion"/>
  </si>
  <si>
    <t>법인협회비 600,000원×1년(중앙)
법인협회비 400,000원×1년(대구)
CMS 및 신원보증보험료  55,000원
재산세, 기타 1,545,000원</t>
    <phoneticPr fontId="4" type="noConversion"/>
  </si>
  <si>
    <t>자부담 12,500,000원</t>
    <phoneticPr fontId="2" type="noConversion"/>
  </si>
  <si>
    <t>후원금 17,500,000원</t>
    <phoneticPr fontId="2" type="noConversion"/>
  </si>
  <si>
    <t>기타 5,000,000원</t>
    <phoneticPr fontId="2" type="noConversion"/>
  </si>
  <si>
    <t>2022년
최초예산(A)</t>
    <phoneticPr fontId="2" type="noConversion"/>
  </si>
  <si>
    <t>2022년
1차추경(B)</t>
    <phoneticPr fontId="2" type="noConversion"/>
  </si>
  <si>
    <t>2022년
최초예산(A)</t>
    <phoneticPr fontId="36" type="noConversion"/>
  </si>
  <si>
    <t>2022년
1차추경(B)</t>
    <phoneticPr fontId="4" type="noConversion"/>
  </si>
  <si>
    <t>이월금(대명)      12,500,000 
 이월금(운영비)     2,032,795</t>
    <phoneticPr fontId="2" type="noConversion"/>
  </si>
  <si>
    <t>이월금(수자타)          75,059,608
 이월금(지정후원금)      6,986,991
 이월금(비지정후원금)  44,904,753</t>
    <phoneticPr fontId="2" type="noConversion"/>
  </si>
  <si>
    <t>NGO BUD 지정후원금</t>
    <phoneticPr fontId="2" type="noConversion"/>
  </si>
  <si>
    <t>무료급식 400,000원*30주 = 12,000,000원
경로잔치 10,000,000원</t>
    <phoneticPr fontId="2" type="noConversion"/>
  </si>
  <si>
    <t>바자회 후원사업 15,000,000원
기타</t>
    <phoneticPr fontId="2" type="noConversion"/>
  </si>
  <si>
    <t>수자타 후원금 30,000,000원
NGO BUD      13,500,000원</t>
    <phoneticPr fontId="2" type="noConversion"/>
  </si>
  <si>
    <t>2022년 무일복지재단
2차 추가경정 세입·세출 예산(안)</t>
    <phoneticPr fontId="4" type="noConversion"/>
  </si>
  <si>
    <t xml:space="preserve">2022.   09.  </t>
    <phoneticPr fontId="4" type="noConversion"/>
  </si>
  <si>
    <t>1. 무일복지재단 2022년도 2차 추가경정 세입,세출예산은 다음과 같다.</t>
    <phoneticPr fontId="4" type="noConversion"/>
  </si>
  <si>
    <t>1. 2022년 2차 추가경정 세입·세출예산(안) 총괄내역서</t>
    <phoneticPr fontId="4" type="noConversion"/>
  </si>
  <si>
    <t>1차추경(A)</t>
    <phoneticPr fontId="4" type="noConversion"/>
  </si>
  <si>
    <t>2차추경(B)</t>
    <phoneticPr fontId="4" type="noConversion"/>
  </si>
  <si>
    <t>2022년
1차추경(A)</t>
    <phoneticPr fontId="2" type="noConversion"/>
  </si>
  <si>
    <t>2022년
2차추경(B)</t>
    <phoneticPr fontId="2" type="noConversion"/>
  </si>
  <si>
    <t>재 산 수 입</t>
    <phoneticPr fontId="4" type="noConversion"/>
  </si>
  <si>
    <t>사 업 수 입</t>
    <phoneticPr fontId="4" type="noConversion"/>
  </si>
  <si>
    <t>과년도수입</t>
    <phoneticPr fontId="4" type="noConversion"/>
  </si>
  <si>
    <t>보조금수입</t>
    <phoneticPr fontId="4" type="noConversion"/>
  </si>
  <si>
    <t>후   원   금</t>
    <phoneticPr fontId="4" type="noConversion"/>
  </si>
  <si>
    <t>차   입   금</t>
    <phoneticPr fontId="4" type="noConversion"/>
  </si>
  <si>
    <t>전   입   금</t>
    <phoneticPr fontId="4" type="noConversion"/>
  </si>
  <si>
    <t>이   월   금</t>
    <phoneticPr fontId="4" type="noConversion"/>
  </si>
  <si>
    <t>잡   수   입</t>
    <phoneticPr fontId="4" type="noConversion"/>
  </si>
  <si>
    <t>사   무   비</t>
    <phoneticPr fontId="4" type="noConversion"/>
  </si>
  <si>
    <t>재산조성비</t>
    <phoneticPr fontId="4" type="noConversion"/>
  </si>
  <si>
    <t>사   업   비</t>
    <phoneticPr fontId="4" type="noConversion"/>
  </si>
  <si>
    <t>전   출   금</t>
    <phoneticPr fontId="4" type="noConversion"/>
  </si>
  <si>
    <t>상   환   금</t>
    <phoneticPr fontId="4" type="noConversion"/>
  </si>
  <si>
    <t>잡   지   출</t>
    <phoneticPr fontId="4" type="noConversion"/>
  </si>
  <si>
    <t>예   비   비</t>
    <phoneticPr fontId="4" type="noConversion"/>
  </si>
  <si>
    <t>재산수입</t>
    <phoneticPr fontId="4" type="noConversion"/>
  </si>
  <si>
    <t>과년도수입</t>
    <phoneticPr fontId="4" type="noConversion"/>
  </si>
  <si>
    <t>보조금수입</t>
    <phoneticPr fontId="4" type="noConversion"/>
  </si>
  <si>
    <t>과년도수입</t>
    <phoneticPr fontId="4" type="noConversion"/>
  </si>
  <si>
    <t>임대료수입</t>
    <phoneticPr fontId="4" type="noConversion"/>
  </si>
  <si>
    <t>배당 및 이자수입</t>
    <phoneticPr fontId="4" type="noConversion"/>
  </si>
  <si>
    <t>재산매각수입</t>
    <phoneticPr fontId="4" type="noConversion"/>
  </si>
  <si>
    <t>기타수입</t>
    <phoneticPr fontId="4" type="noConversion"/>
  </si>
  <si>
    <t>과년도수입</t>
    <phoneticPr fontId="4" type="noConversion"/>
  </si>
  <si>
    <t>국고보조금</t>
    <phoneticPr fontId="4" type="noConversion"/>
  </si>
  <si>
    <t>시.도보조금</t>
    <phoneticPr fontId="4" type="noConversion"/>
  </si>
  <si>
    <t>시.군.구보조금</t>
    <phoneticPr fontId="4" type="noConversion"/>
  </si>
  <si>
    <t>기타보조금</t>
    <phoneticPr fontId="4" type="noConversion"/>
  </si>
  <si>
    <t>후원금수입</t>
    <phoneticPr fontId="4" type="noConversion"/>
  </si>
  <si>
    <t>차입금</t>
    <phoneticPr fontId="4" type="noConversion"/>
  </si>
  <si>
    <t>전입금</t>
    <phoneticPr fontId="4" type="noConversion"/>
  </si>
  <si>
    <t xml:space="preserve">이월금 </t>
    <phoneticPr fontId="4" type="noConversion"/>
  </si>
  <si>
    <t>잡수입</t>
    <phoneticPr fontId="4" type="noConversion"/>
  </si>
  <si>
    <t>차입금</t>
    <phoneticPr fontId="4" type="noConversion"/>
  </si>
  <si>
    <t>전입금</t>
    <phoneticPr fontId="4" type="noConversion"/>
  </si>
  <si>
    <t xml:space="preserve">이월금 </t>
    <phoneticPr fontId="4" type="noConversion"/>
  </si>
  <si>
    <t>잡수입</t>
    <phoneticPr fontId="4" type="noConversion"/>
  </si>
  <si>
    <t>지정후원금수입</t>
    <phoneticPr fontId="2" type="noConversion"/>
  </si>
  <si>
    <t>비지정후원금수입</t>
    <phoneticPr fontId="4" type="noConversion"/>
  </si>
  <si>
    <t>금융기관차입금</t>
    <phoneticPr fontId="4" type="noConversion"/>
  </si>
  <si>
    <t>기타차입금</t>
    <phoneticPr fontId="4" type="noConversion"/>
  </si>
  <si>
    <t>다른회계로부터의전입금</t>
    <phoneticPr fontId="4" type="noConversion"/>
  </si>
  <si>
    <t>전년도이월금</t>
    <phoneticPr fontId="4" type="noConversion"/>
  </si>
  <si>
    <t>전년도이월금(후원금)</t>
    <phoneticPr fontId="4" type="noConversion"/>
  </si>
  <si>
    <t>불용품매각대</t>
    <phoneticPr fontId="4" type="noConversion"/>
  </si>
  <si>
    <t>기타예금이자</t>
    <phoneticPr fontId="4" type="noConversion"/>
  </si>
  <si>
    <t>기타잡수입</t>
    <phoneticPr fontId="4" type="noConversion"/>
  </si>
  <si>
    <t>사무비</t>
    <phoneticPr fontId="4" type="noConversion"/>
  </si>
  <si>
    <t>인건비</t>
    <phoneticPr fontId="4" type="noConversion"/>
  </si>
  <si>
    <t>운영비</t>
    <phoneticPr fontId="4" type="noConversion"/>
  </si>
  <si>
    <t>급여</t>
    <phoneticPr fontId="2" type="noConversion"/>
  </si>
  <si>
    <t>제수당</t>
    <phoneticPr fontId="2" type="noConversion"/>
  </si>
  <si>
    <t>퇴직금 및 퇴직적립금</t>
    <phoneticPr fontId="2" type="noConversion"/>
  </si>
  <si>
    <t>사회보험부담금</t>
    <phoneticPr fontId="2" type="noConversion"/>
  </si>
  <si>
    <t>기관운영비</t>
    <phoneticPr fontId="4" type="noConversion"/>
  </si>
  <si>
    <t>직책보조비</t>
    <phoneticPr fontId="4" type="noConversion"/>
  </si>
  <si>
    <t>회의비</t>
    <phoneticPr fontId="4" type="noConversion"/>
  </si>
  <si>
    <t>여비</t>
    <phoneticPr fontId="4" type="noConversion"/>
  </si>
  <si>
    <t>수용비및수수료</t>
    <phoneticPr fontId="4" type="noConversion"/>
  </si>
  <si>
    <t>공공요금</t>
    <phoneticPr fontId="4" type="noConversion"/>
  </si>
  <si>
    <t>제세공과금</t>
    <phoneticPr fontId="4" type="noConversion"/>
  </si>
  <si>
    <t>차량비</t>
    <phoneticPr fontId="4" type="noConversion"/>
  </si>
  <si>
    <t>재산조성비</t>
    <phoneticPr fontId="4" type="noConversion"/>
  </si>
  <si>
    <t>시설비</t>
    <phoneticPr fontId="4" type="noConversion"/>
  </si>
  <si>
    <t>시설비</t>
    <phoneticPr fontId="4" type="noConversion"/>
  </si>
  <si>
    <t>자산취득비</t>
    <phoneticPr fontId="4" type="noConversion"/>
  </si>
  <si>
    <t>시설장비유지비</t>
    <phoneticPr fontId="4" type="noConversion"/>
  </si>
  <si>
    <t>전출금</t>
    <phoneticPr fontId="4" type="noConversion"/>
  </si>
  <si>
    <t>시설전출금</t>
    <phoneticPr fontId="4" type="noConversion"/>
  </si>
  <si>
    <t>무량수전시설전출금(후원금)</t>
    <phoneticPr fontId="4" type="noConversion"/>
  </si>
  <si>
    <t>참좋은재가노인돌봄센터시설전출금(후원금)</t>
    <phoneticPr fontId="4" type="noConversion"/>
  </si>
  <si>
    <t>지역아동센터시설전출금(후원금)</t>
    <phoneticPr fontId="4" type="noConversion"/>
  </si>
  <si>
    <t>참좋은우리집시설전출금(후원금)</t>
    <phoneticPr fontId="4" type="noConversion"/>
  </si>
  <si>
    <t>참좋은기억학교 시설전출금(후원금)</t>
    <phoneticPr fontId="4" type="noConversion"/>
  </si>
  <si>
    <t>참좋은어린이집전출금(후원금)</t>
    <phoneticPr fontId="4" type="noConversion"/>
  </si>
  <si>
    <t>대명사회복지관시설전출금</t>
    <phoneticPr fontId="4" type="noConversion"/>
  </si>
  <si>
    <t>대명사회복지관시설전출금(후원금)</t>
    <phoneticPr fontId="4" type="noConversion"/>
  </si>
  <si>
    <t>과년도지출</t>
    <phoneticPr fontId="4" type="noConversion"/>
  </si>
  <si>
    <t>상환금</t>
    <phoneticPr fontId="4" type="noConversion"/>
  </si>
  <si>
    <t>부채상환금</t>
    <phoneticPr fontId="4" type="noConversion"/>
  </si>
  <si>
    <t>과년도지출</t>
    <phoneticPr fontId="4" type="noConversion"/>
  </si>
  <si>
    <t>원금상환금</t>
    <phoneticPr fontId="4" type="noConversion"/>
  </si>
  <si>
    <t>이자지급금</t>
    <phoneticPr fontId="4" type="noConversion"/>
  </si>
  <si>
    <t>잡지출</t>
    <phoneticPr fontId="4" type="noConversion"/>
  </si>
  <si>
    <t>예비비</t>
    <phoneticPr fontId="4" type="noConversion"/>
  </si>
  <si>
    <t>반환금</t>
    <phoneticPr fontId="4" type="noConversion"/>
  </si>
  <si>
    <t>후원금수입</t>
    <phoneticPr fontId="2" type="noConversion"/>
  </si>
  <si>
    <t>지정후원금수입</t>
    <phoneticPr fontId="2" type="noConversion"/>
  </si>
  <si>
    <t>제수당</t>
    <phoneticPr fontId="2" type="noConversion"/>
  </si>
  <si>
    <t>퇴직금 및 퇴직적립금</t>
    <phoneticPr fontId="2" type="noConversion"/>
  </si>
  <si>
    <t>사회보험부담금</t>
    <phoneticPr fontId="2" type="noConversion"/>
  </si>
  <si>
    <t>일반사업비</t>
    <phoneticPr fontId="2" type="noConversion"/>
  </si>
  <si>
    <t>예비비</t>
    <phoneticPr fontId="4" type="noConversion"/>
  </si>
  <si>
    <t>예비비</t>
    <phoneticPr fontId="4" type="noConversion"/>
  </si>
  <si>
    <t>방문요양 사업 이관</t>
    <phoneticPr fontId="2" type="noConversion"/>
  </si>
  <si>
    <t>총급여 / 12 = 2,912,390</t>
    <phoneticPr fontId="2" type="noConversion"/>
  </si>
  <si>
    <t>국민연금       34,948,970 *  4.50% = 1,572,700
건강보험       34,948,970 * 3.495% = 1,221,460
장기요양보험  1,221,460 * 12.27% =    149,870
고용보험       34,948,970 *  1.35% =    471,810
산재보험       34,948,970 *  0.76% =    265,610</t>
    <phoneticPr fontId="2" type="noConversion"/>
  </si>
  <si>
    <t xml:space="preserve">   = 3,681,450</t>
    <phoneticPr fontId="2" type="noConversion"/>
  </si>
  <si>
    <t>이사회 회의비 280,000원 * 3 = 840,000원
이사회 다과비 120,000원 * 3 = 360,000원
기타</t>
    <phoneticPr fontId="2" type="noConversion"/>
  </si>
  <si>
    <t>노무사자문료     150,000원 * 12 =    1,800,000원
KCMS 요금         55,000원 * 12 =      660,000원
금융결제원요금    44,000원 * 12 =      528,000원
출연재산보고   3,850,000원 *  1 =    3,850,000원
기타</t>
    <phoneticPr fontId="4" type="noConversion"/>
  </si>
  <si>
    <t>유선전화(KT)     10,000원 * 12 =   120,000원
유선전화(SK)       5,000원 * 12 =    60,000원
우편요금                               =  600,000원
기타</t>
    <phoneticPr fontId="2" type="noConversion"/>
  </si>
  <si>
    <t>참좋은무일복지센터시설전출금(후원금)</t>
    <phoneticPr fontId="4" type="noConversion"/>
  </si>
  <si>
    <t>참좋은무일복지센터시설전출금</t>
    <phoneticPr fontId="4" type="noConversion"/>
  </si>
  <si>
    <t>신규방문요양사업</t>
    <phoneticPr fontId="2" type="noConversion"/>
  </si>
  <si>
    <t>이월금(수자타)   105,059,608
이월금(비지정후원금)  63,951,582
이월금(운영비)     2,050,000</t>
    <phoneticPr fontId="2" type="noConversion"/>
  </si>
  <si>
    <t>2022년
1차추경(A)</t>
    <phoneticPr fontId="36" type="noConversion"/>
  </si>
  <si>
    <t>2022년
2차추경(B)</t>
    <phoneticPr fontId="4" type="noConversion"/>
  </si>
  <si>
    <t>2022년 무일복지재단 2차 추가경정 세입.세출예산(안) 증감사유</t>
    <phoneticPr fontId="4" type="noConversion"/>
  </si>
  <si>
    <t>한국불교대학 지정후원금으로 인한 증액</t>
    <phoneticPr fontId="2" type="noConversion"/>
  </si>
  <si>
    <t>전입금</t>
    <phoneticPr fontId="2" type="noConversion"/>
  </si>
  <si>
    <t>다른회계로부터의전입금</t>
    <phoneticPr fontId="2" type="noConversion"/>
  </si>
  <si>
    <t>방문요양사업 이관으로 인한 전입금</t>
    <phoneticPr fontId="2" type="noConversion"/>
  </si>
  <si>
    <t>수당 증가로 인한 증액</t>
    <phoneticPr fontId="2" type="noConversion"/>
  </si>
  <si>
    <t>수당 증가로 인한 증액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</si>
  <si>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</si>
  <si>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</si>
  <si>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</si>
  <si>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산하시설 및 유관기관 경조사 증가로 인한 증액</t>
    <phoneticPr fontId="2" type="noConversion"/>
  </si>
  <si>
    <t>기관장회의 및 기타 회의 증가로 인한 증액</t>
    <phoneticPr fontId="2" type="noConversion"/>
  </si>
  <si>
    <t>운영비</t>
    <phoneticPr fontId="2" type="noConversion"/>
  </si>
  <si>
    <t>제세공과금</t>
    <phoneticPr fontId="2" type="noConversion"/>
  </si>
  <si>
    <t>재산세 증가로 인한 증액</t>
    <phoneticPr fontId="2" type="noConversion"/>
  </si>
  <si>
    <t>홍보계몽사업</t>
    <phoneticPr fontId="2" type="noConversion"/>
  </si>
  <si>
    <t>직원교육및연수</t>
    <phoneticPr fontId="2" type="noConversion"/>
  </si>
  <si>
    <t>사회복지사 워크샵 광고로 인한 증액</t>
    <phoneticPr fontId="2" type="noConversion"/>
  </si>
  <si>
    <t>법인 교육 및 복지큰마당 참여로 인한 증액</t>
    <phoneticPr fontId="2" type="noConversion"/>
  </si>
  <si>
    <t>전출금</t>
    <phoneticPr fontId="2" type="noConversion"/>
  </si>
  <si>
    <t>참좋은기억학교 시설전출금(후원금)</t>
    <phoneticPr fontId="2" type="noConversion"/>
  </si>
  <si>
    <t>참좋은무일복지센터 시설전출금</t>
    <phoneticPr fontId="2" type="noConversion"/>
  </si>
  <si>
    <t>참좋은무일복지센터 시설전출금(후원금)</t>
    <phoneticPr fontId="2" type="noConversion"/>
  </si>
  <si>
    <t>대명사회복지관 시설전출금</t>
    <phoneticPr fontId="2" type="noConversion"/>
  </si>
  <si>
    <t>대명사회복지관 시설전출금(후원금)</t>
    <phoneticPr fontId="2" type="noConversion"/>
  </si>
  <si>
    <t>운영비 부족으로 인한 전출</t>
    <phoneticPr fontId="2" type="noConversion"/>
  </si>
  <si>
    <t>방문요양사업 이관으로 인한 전출금</t>
    <phoneticPr fontId="2" type="noConversion"/>
  </si>
  <si>
    <t>자부담금 부족으로 인한 감액</t>
    <phoneticPr fontId="2" type="noConversion"/>
  </si>
  <si>
    <t>자부담금 부족으로 인한 후원금 증액</t>
    <phoneticPr fontId="2" type="noConversion"/>
  </si>
  <si>
    <t>이월금(수자타)      105,059,608     이월금(비지정후원금)  63,951,582
이월금(운영비)        2,050,000</t>
    <phoneticPr fontId="2" type="noConversion"/>
  </si>
  <si>
    <t>인건비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</si>
  <si>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393,504,000원 </t>
    </r>
    <r>
      <rPr>
        <sz val="12"/>
        <rFont val="돋움"/>
        <family val="3"/>
        <charset val="129"/>
      </rPr>
      <t>으로한다.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</si>
</sst>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56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14" xfId="0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24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horizontal="right" vertical="center"/>
    </xf>
    <xf numFmtId="3" fontId="21" fillId="0" borderId="21" xfId="0" applyNumberFormat="1" applyFont="1" applyBorder="1" applyAlignment="1">
      <alignment horizontal="right" vertical="center"/>
    </xf>
    <xf numFmtId="3" fontId="21" fillId="0" borderId="21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9" xfId="0" applyNumberFormat="1" applyFont="1" applyBorder="1" applyAlignment="1">
      <alignment horizontal="center" vertical="center"/>
    </xf>
    <xf numFmtId="3" fontId="21" fillId="0" borderId="14" xfId="0" quotePrefix="1" applyNumberFormat="1" applyFont="1" applyBorder="1" applyAlignment="1">
      <alignment horizontal="right" vertical="center"/>
    </xf>
    <xf numFmtId="43" fontId="21" fillId="0" borderId="14" xfId="0" applyNumberFormat="1" applyFont="1" applyBorder="1" applyAlignment="1">
      <alignment horizontal="right" vertical="center"/>
    </xf>
    <xf numFmtId="3" fontId="21" fillId="0" borderId="39" xfId="0" applyNumberFormat="1" applyFont="1" applyBorder="1" applyAlignment="1">
      <alignment horizontal="right" vertical="center"/>
    </xf>
    <xf numFmtId="43" fontId="21" fillId="0" borderId="16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23" fillId="0" borderId="2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horizontal="right" vertical="center"/>
    </xf>
    <xf numFmtId="3" fontId="23" fillId="0" borderId="21" xfId="0" applyNumberFormat="1" applyFont="1" applyBorder="1" applyAlignment="1">
      <alignment horizontal="right" vertical="center"/>
    </xf>
    <xf numFmtId="3" fontId="23" fillId="0" borderId="0" xfId="0" quotePrefix="1" applyNumberFormat="1" applyFont="1" applyBorder="1" applyAlignment="1">
      <alignment horizontal="right" vertical="center"/>
    </xf>
    <xf numFmtId="43" fontId="23" fillId="0" borderId="16" xfId="0" applyNumberFormat="1" applyFont="1" applyBorder="1" applyAlignment="1">
      <alignment horizontal="right" vertical="center"/>
    </xf>
    <xf numFmtId="3" fontId="23" fillId="0" borderId="21" xfId="0" quotePrefix="1" applyNumberFormat="1" applyFont="1" applyBorder="1" applyAlignment="1">
      <alignment horizontal="right" vertical="center"/>
    </xf>
    <xf numFmtId="43" fontId="21" fillId="0" borderId="6" xfId="0" applyNumberFormat="1" applyFont="1" applyBorder="1" applyAlignment="1">
      <alignment vertical="center"/>
    </xf>
    <xf numFmtId="0" fontId="28" fillId="0" borderId="0" xfId="2" applyFont="1">
      <alignment vertical="center"/>
    </xf>
    <xf numFmtId="0" fontId="21" fillId="0" borderId="0" xfId="2" applyFont="1">
      <alignment vertical="center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right" vertical="center"/>
    </xf>
    <xf numFmtId="0" fontId="23" fillId="0" borderId="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3" fontId="29" fillId="0" borderId="3" xfId="2" applyNumberFormat="1" applyFont="1" applyBorder="1" applyAlignment="1">
      <alignment horizontal="right" vertical="center"/>
    </xf>
    <xf numFmtId="3" fontId="29" fillId="0" borderId="4" xfId="2" applyNumberFormat="1" applyFont="1" applyBorder="1" applyAlignment="1">
      <alignment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30" fillId="0" borderId="6" xfId="3" applyNumberFormat="1" applyFont="1" applyBorder="1">
      <alignment vertical="center"/>
    </xf>
    <xf numFmtId="3" fontId="30" fillId="0" borderId="7" xfId="3" applyNumberFormat="1" applyFont="1" applyBorder="1">
      <alignment vertical="center"/>
    </xf>
    <xf numFmtId="3" fontId="21" fillId="0" borderId="8" xfId="2" applyNumberFormat="1" applyFont="1" applyBorder="1" applyAlignment="1">
      <alignment horizontal="center" vertical="center"/>
    </xf>
    <xf numFmtId="3" fontId="21" fillId="0" borderId="9" xfId="2" applyNumberFormat="1" applyFont="1" applyBorder="1" applyAlignment="1">
      <alignment horizontal="center" vertical="center"/>
    </xf>
    <xf numFmtId="3" fontId="30" fillId="0" borderId="9" xfId="3" applyNumberFormat="1" applyFont="1" applyBorder="1">
      <alignment vertical="center"/>
    </xf>
    <xf numFmtId="3" fontId="30" fillId="0" borderId="10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3" fillId="0" borderId="2" xfId="2" applyNumberFormat="1" applyFont="1" applyBorder="1" applyAlignment="1">
      <alignment horizontal="center" vertical="center"/>
    </xf>
    <xf numFmtId="3" fontId="29" fillId="0" borderId="3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 applyAlignment="1">
      <alignment vertical="center"/>
    </xf>
    <xf numFmtId="3" fontId="21" fillId="0" borderId="17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vertical="center" shrinkToFit="1"/>
    </xf>
    <xf numFmtId="3" fontId="21" fillId="0" borderId="6" xfId="0" applyNumberFormat="1" applyFont="1" applyBorder="1" applyAlignment="1">
      <alignment horizontal="left" vertical="center" shrinkToFit="1"/>
    </xf>
    <xf numFmtId="3" fontId="21" fillId="0" borderId="7" xfId="0" applyNumberFormat="1" applyFont="1" applyBorder="1" applyAlignment="1">
      <alignment vertical="center" wrapText="1" shrinkToFit="1"/>
    </xf>
    <xf numFmtId="3" fontId="21" fillId="0" borderId="32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 shrinkToFit="1"/>
    </xf>
    <xf numFmtId="3" fontId="21" fillId="0" borderId="17" xfId="0" applyNumberFormat="1" applyFont="1" applyBorder="1" applyAlignment="1">
      <alignment vertical="center" wrapText="1"/>
    </xf>
    <xf numFmtId="3" fontId="23" fillId="0" borderId="6" xfId="1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vertical="center" wrapText="1"/>
    </xf>
    <xf numFmtId="3" fontId="21" fillId="0" borderId="6" xfId="1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 wrapText="1"/>
    </xf>
    <xf numFmtId="3" fontId="21" fillId="0" borderId="9" xfId="1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vertical="center" wrapText="1"/>
    </xf>
    <xf numFmtId="3" fontId="23" fillId="0" borderId="16" xfId="1" applyNumberFormat="1" applyFont="1" applyBorder="1" applyAlignment="1">
      <alignment horizontal="right" vertical="center"/>
    </xf>
    <xf numFmtId="3" fontId="23" fillId="0" borderId="33" xfId="0" applyNumberFormat="1" applyFont="1" applyBorder="1" applyAlignment="1">
      <alignment vertical="center" wrapText="1"/>
    </xf>
    <xf numFmtId="0" fontId="33" fillId="0" borderId="0" xfId="0" applyFont="1">
      <alignment vertical="center"/>
    </xf>
    <xf numFmtId="3" fontId="21" fillId="0" borderId="1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/>
    </xf>
    <xf numFmtId="3" fontId="21" fillId="0" borderId="19" xfId="0" applyNumberFormat="1" applyFont="1" applyBorder="1" applyAlignment="1">
      <alignment horizontal="left" vertical="center" shrinkToFit="1"/>
    </xf>
    <xf numFmtId="3" fontId="21" fillId="0" borderId="23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13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 shrinkToFit="1"/>
    </xf>
    <xf numFmtId="3" fontId="21" fillId="0" borderId="28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left" vertical="center" shrinkToFit="1"/>
    </xf>
    <xf numFmtId="3" fontId="23" fillId="0" borderId="0" xfId="0" applyNumberFormat="1" applyFont="1" applyBorder="1" applyAlignment="1">
      <alignment vertical="center"/>
    </xf>
    <xf numFmtId="3" fontId="33" fillId="0" borderId="0" xfId="0" applyNumberFormat="1" applyFont="1" applyAlignment="1">
      <alignment horizontal="center" vertical="center"/>
    </xf>
    <xf numFmtId="3" fontId="33" fillId="0" borderId="0" xfId="0" applyNumberFormat="1" applyFont="1">
      <alignment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/>
    </xf>
    <xf numFmtId="3" fontId="33" fillId="0" borderId="0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wrapText="1" shrinkToFit="1"/>
    </xf>
    <xf numFmtId="3" fontId="33" fillId="0" borderId="31" xfId="0" applyNumberFormat="1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left" vertical="center" wrapText="1" shrinkToFit="1"/>
    </xf>
    <xf numFmtId="3" fontId="21" fillId="0" borderId="36" xfId="0" applyNumberFormat="1" applyFont="1" applyBorder="1" applyAlignment="1">
      <alignment horizontal="left" vertical="center" shrinkToFit="1"/>
    </xf>
    <xf numFmtId="3" fontId="21" fillId="0" borderId="38" xfId="0" applyNumberFormat="1" applyFont="1" applyBorder="1" applyAlignment="1">
      <alignment horizontal="left" vertical="center"/>
    </xf>
    <xf numFmtId="3" fontId="33" fillId="0" borderId="23" xfId="0" applyNumberFormat="1" applyFont="1" applyBorder="1" applyAlignment="1">
      <alignment horizontal="left" vertical="center"/>
    </xf>
    <xf numFmtId="3" fontId="33" fillId="0" borderId="0" xfId="0" applyNumberFormat="1" applyFont="1" applyBorder="1">
      <alignment vertical="center"/>
    </xf>
    <xf numFmtId="3" fontId="33" fillId="0" borderId="22" xfId="0" applyNumberFormat="1" applyFont="1" applyBorder="1">
      <alignment vertical="center"/>
    </xf>
    <xf numFmtId="3" fontId="33" fillId="0" borderId="29" xfId="0" applyNumberFormat="1" applyFont="1" applyBorder="1">
      <alignment vertical="center"/>
    </xf>
    <xf numFmtId="3" fontId="21" fillId="0" borderId="12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4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1" xfId="0" applyNumberFormat="1" applyFont="1" applyBorder="1" applyAlignment="1">
      <alignment horizontal="center" vertical="center" wrapText="1"/>
    </xf>
    <xf numFmtId="3" fontId="21" fillId="0" borderId="32" xfId="0" applyNumberFormat="1" applyFont="1" applyBorder="1" applyAlignment="1">
      <alignment horizontal="right" vertical="center"/>
    </xf>
    <xf numFmtId="3" fontId="21" fillId="0" borderId="49" xfId="0" applyNumberFormat="1" applyFont="1" applyBorder="1" applyAlignment="1">
      <alignment horizontal="right" vertical="center"/>
    </xf>
    <xf numFmtId="3" fontId="21" fillId="0" borderId="49" xfId="0" quotePrefix="1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horizontal="right" vertical="center"/>
    </xf>
    <xf numFmtId="43" fontId="21" fillId="0" borderId="9" xfId="0" applyNumberFormat="1" applyFont="1" applyBorder="1" applyAlignment="1">
      <alignment vertical="center"/>
    </xf>
    <xf numFmtId="3" fontId="21" fillId="0" borderId="10" xfId="0" applyNumberFormat="1" applyFont="1" applyBorder="1" applyAlignment="1">
      <alignment vertical="center" shrinkToFit="1"/>
    </xf>
    <xf numFmtId="3" fontId="21" fillId="0" borderId="25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12" fillId="0" borderId="6" xfId="0" applyNumberFormat="1" applyFont="1" applyBorder="1" applyAlignment="1">
      <alignment horizontal="left" vertical="center" shrinkToFit="1"/>
    </xf>
    <xf numFmtId="43" fontId="21" fillId="0" borderId="32" xfId="0" applyNumberFormat="1" applyFont="1" applyBorder="1" applyAlignment="1">
      <alignment horizontal="right" vertical="center"/>
    </xf>
    <xf numFmtId="3" fontId="21" fillId="0" borderId="22" xfId="1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43" fontId="21" fillId="0" borderId="22" xfId="0" applyNumberFormat="1" applyFont="1" applyBorder="1" applyAlignment="1">
      <alignment horizontal="right" vertical="center"/>
    </xf>
    <xf numFmtId="3" fontId="21" fillId="0" borderId="16" xfId="1" applyNumberFormat="1" applyFont="1" applyBorder="1" applyAlignment="1">
      <alignment horizontal="right" vertical="center"/>
    </xf>
    <xf numFmtId="3" fontId="21" fillId="0" borderId="53" xfId="0" applyNumberFormat="1" applyFont="1" applyBorder="1" applyAlignment="1">
      <alignment vertical="center" wrapText="1"/>
    </xf>
    <xf numFmtId="3" fontId="33" fillId="0" borderId="4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3" fillId="0" borderId="6" xfId="0" applyNumberFormat="1" applyFont="1" applyBorder="1" applyAlignment="1">
      <alignment horizontal="right" vertical="center"/>
    </xf>
    <xf numFmtId="3" fontId="23" fillId="0" borderId="16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horizontal="right" vertical="center"/>
    </xf>
    <xf numFmtId="43" fontId="23" fillId="0" borderId="41" xfId="0" applyNumberFormat="1" applyFont="1" applyBorder="1" applyAlignment="1">
      <alignment horizontal="right" vertical="center"/>
    </xf>
    <xf numFmtId="3" fontId="33" fillId="0" borderId="14" xfId="0" applyNumberFormat="1" applyFont="1" applyBorder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left" vertical="center"/>
    </xf>
    <xf numFmtId="3" fontId="23" fillId="0" borderId="23" xfId="0" applyNumberFormat="1" applyFont="1" applyBorder="1" applyAlignment="1">
      <alignment horizontal="right" vertical="center"/>
    </xf>
    <xf numFmtId="3" fontId="23" fillId="0" borderId="14" xfId="0" applyNumberFormat="1" applyFont="1" applyBorder="1" applyAlignment="1">
      <alignment horizontal="right" vertical="center"/>
    </xf>
    <xf numFmtId="43" fontId="23" fillId="0" borderId="6" xfId="0" applyNumberFormat="1" applyFont="1" applyBorder="1" applyAlignment="1">
      <alignment vertical="center"/>
    </xf>
    <xf numFmtId="3" fontId="21" fillId="0" borderId="54" xfId="0" applyNumberFormat="1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/>
    </xf>
    <xf numFmtId="3" fontId="21" fillId="0" borderId="55" xfId="0" applyNumberFormat="1" applyFont="1" applyBorder="1" applyAlignment="1">
      <alignment horizontal="left" vertical="center" shrinkToFit="1"/>
    </xf>
    <xf numFmtId="3" fontId="23" fillId="0" borderId="41" xfId="1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shrinkToFit="1"/>
    </xf>
    <xf numFmtId="3" fontId="21" fillId="0" borderId="52" xfId="0" applyNumberFormat="1" applyFont="1" applyBorder="1" applyAlignment="1">
      <alignment horizontal="left" vertical="center"/>
    </xf>
    <xf numFmtId="3" fontId="21" fillId="0" borderId="47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 shrinkToFit="1"/>
    </xf>
    <xf numFmtId="3" fontId="21" fillId="0" borderId="41" xfId="1" applyNumberFormat="1" applyFont="1" applyBorder="1" applyAlignment="1">
      <alignment horizontal="right" vertical="center"/>
    </xf>
    <xf numFmtId="3" fontId="21" fillId="0" borderId="56" xfId="0" applyNumberFormat="1" applyFont="1" applyBorder="1" applyAlignment="1">
      <alignment horizontal="right" vertical="center"/>
    </xf>
    <xf numFmtId="43" fontId="21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 shrinkToFit="1"/>
    </xf>
    <xf numFmtId="3" fontId="33" fillId="0" borderId="40" xfId="0" applyNumberFormat="1" applyFont="1" applyBorder="1" applyAlignment="1">
      <alignment horizontal="left" vertical="center"/>
    </xf>
    <xf numFmtId="3" fontId="23" fillId="0" borderId="41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vertical="center" wrapText="1"/>
    </xf>
    <xf numFmtId="3" fontId="21" fillId="0" borderId="47" xfId="1" applyNumberFormat="1" applyFont="1" applyBorder="1" applyAlignment="1">
      <alignment horizontal="right" vertical="center"/>
    </xf>
    <xf numFmtId="3" fontId="21" fillId="0" borderId="57" xfId="0" applyNumberFormat="1" applyFont="1" applyBorder="1" applyAlignment="1">
      <alignment horizontal="right" vertical="center"/>
    </xf>
    <xf numFmtId="3" fontId="21" fillId="0" borderId="60" xfId="0" applyNumberFormat="1" applyFont="1" applyBorder="1" applyAlignment="1">
      <alignment horizontal="right" vertical="center"/>
    </xf>
    <xf numFmtId="3" fontId="33" fillId="0" borderId="22" xfId="0" applyNumberFormat="1" applyFont="1" applyBorder="1" applyAlignment="1">
      <alignment horizontal="left" vertical="center"/>
    </xf>
    <xf numFmtId="3" fontId="21" fillId="0" borderId="29" xfId="0" applyNumberFormat="1" applyFont="1" applyBorder="1" applyAlignment="1">
      <alignment horizontal="left" vertical="center" wrapText="1" shrinkToFit="1"/>
    </xf>
    <xf numFmtId="3" fontId="21" fillId="0" borderId="29" xfId="1" applyNumberFormat="1" applyFont="1" applyBorder="1" applyAlignment="1">
      <alignment horizontal="right" vertical="center"/>
    </xf>
    <xf numFmtId="3" fontId="21" fillId="0" borderId="24" xfId="0" quotePrefix="1" applyNumberFormat="1" applyFont="1" applyBorder="1" applyAlignment="1">
      <alignment horizontal="right" vertical="center"/>
    </xf>
    <xf numFmtId="3" fontId="21" fillId="0" borderId="39" xfId="0" quotePrefix="1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5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 vertical="center"/>
    </xf>
    <xf numFmtId="3" fontId="21" fillId="0" borderId="5" xfId="2" applyNumberFormat="1" applyFont="1" applyBorder="1" applyAlignment="1">
      <alignment horizontal="center" vertical="center"/>
    </xf>
    <xf numFmtId="3" fontId="21" fillId="0" borderId="58" xfId="2" applyNumberFormat="1" applyFont="1" applyBorder="1" applyAlignment="1">
      <alignment horizontal="center" vertical="center"/>
    </xf>
    <xf numFmtId="3" fontId="21" fillId="0" borderId="59" xfId="2" applyNumberFormat="1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3" fontId="21" fillId="0" borderId="13" xfId="0" applyNumberFormat="1" applyFont="1" applyBorder="1" applyAlignment="1">
      <alignment horizontal="center" vertical="center"/>
    </xf>
    <xf numFmtId="3" fontId="33" fillId="0" borderId="14" xfId="0" applyNumberFormat="1" applyFont="1" applyBorder="1">
      <alignment vertical="center"/>
    </xf>
    <xf numFmtId="3" fontId="33" fillId="0" borderId="15" xfId="0" applyNumberFormat="1" applyFont="1" applyBorder="1">
      <alignment vertical="center"/>
    </xf>
    <xf numFmtId="3" fontId="31" fillId="0" borderId="0" xfId="0" applyNumberFormat="1" applyFont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33" fillId="0" borderId="9" xfId="0" applyFont="1" applyBorder="1" applyAlignment="1">
      <alignment vertical="center"/>
    </xf>
    <xf numFmtId="0" fontId="33" fillId="0" borderId="47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3" fontId="21" fillId="0" borderId="39" xfId="0" applyNumberFormat="1" applyFont="1" applyBorder="1" applyAlignment="1">
      <alignment horizontal="left" vertical="center" wrapText="1"/>
    </xf>
    <xf numFmtId="3" fontId="21" fillId="0" borderId="50" xfId="0" applyNumberFormat="1" applyFont="1" applyBorder="1" applyAlignment="1">
      <alignment horizontal="left" vertical="center"/>
    </xf>
    <xf numFmtId="3" fontId="21" fillId="0" borderId="51" xfId="0" applyNumberFormat="1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 shrinkToFit="1"/>
    </xf>
    <xf numFmtId="0" fontId="21" fillId="0" borderId="37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29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/>
    </xf>
    <xf numFmtId="3" fontId="21" fillId="0" borderId="48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3" fontId="21" fillId="0" borderId="39" xfId="0" applyNumberFormat="1" applyFont="1" applyBorder="1" applyAlignment="1">
      <alignment horizontal="center" vertical="center" wrapText="1"/>
    </xf>
    <xf numFmtId="3" fontId="21" fillId="0" borderId="50" xfId="0" applyNumberFormat="1" applyFont="1" applyBorder="1" applyAlignment="1">
      <alignment horizontal="center" vertical="center"/>
    </xf>
    <xf numFmtId="3" fontId="21" fillId="0" borderId="51" xfId="0" applyNumberFormat="1" applyFont="1" applyBorder="1" applyAlignment="1">
      <alignment horizontal="center" vertical="center"/>
    </xf>
    <xf numFmtId="0" fontId="21" fillId="0" borderId="29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center" vertical="center"/>
    </xf>
    <xf numFmtId="3" fontId="21" fillId="0" borderId="39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 wrapText="1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view="pageBreakPreview" zoomScale="85" zoomScaleNormal="100" zoomScaleSheetLayoutView="85" zoomScalePageLayoutView="85" workbookViewId="0">
      <selection activeCell="A10" sqref="A10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89"/>
      <c r="B1" s="189"/>
    </row>
    <row r="2" spans="1:2" s="21" customFormat="1" ht="111" customHeight="1">
      <c r="A2" s="190" t="s">
        <v>85</v>
      </c>
      <c r="B2" s="191"/>
    </row>
    <row r="3" spans="1:2" ht="99.95" customHeight="1">
      <c r="A3" s="192"/>
      <c r="B3" s="192"/>
    </row>
    <row r="4" spans="1:2" ht="148.5" customHeight="1">
      <c r="A4" s="193" t="s">
        <v>86</v>
      </c>
      <c r="B4" s="193"/>
    </row>
    <row r="5" spans="1:2" ht="140.1" customHeight="1">
      <c r="A5" s="1"/>
      <c r="B5" s="1"/>
    </row>
    <row r="6" spans="1:2" ht="102.75" customHeight="1">
      <c r="A6" s="193" t="s">
        <v>0</v>
      </c>
      <c r="B6" s="193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  <headerFooter>
    <oddFooter>&amp;C51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topLeftCell="A7" zoomScaleNormal="100" zoomScaleSheetLayoutView="100" workbookViewId="0">
      <selection activeCell="B24" sqref="B24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97" t="s">
        <v>27</v>
      </c>
      <c r="B3" s="197"/>
      <c r="C3" s="197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98" t="s">
        <v>87</v>
      </c>
      <c r="B5" s="198"/>
      <c r="C5" s="198"/>
      <c r="D5" s="13"/>
      <c r="E5" s="199"/>
      <c r="F5" s="199"/>
      <c r="G5" s="199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199"/>
      <c r="F6" s="199"/>
      <c r="G6" s="199"/>
      <c r="H6" s="13"/>
      <c r="I6" s="13"/>
      <c r="J6" s="13"/>
      <c r="K6" s="13"/>
      <c r="L6" s="13"/>
    </row>
    <row r="7" spans="1:12" customFormat="1" ht="30" customHeight="1">
      <c r="A7" s="200" t="s">
        <v>232</v>
      </c>
      <c r="B7" s="200"/>
      <c r="C7" s="200"/>
      <c r="E7" s="199"/>
      <c r="F7" s="199"/>
      <c r="G7" s="199"/>
    </row>
    <row r="8" spans="1:12" customFormat="1" ht="30" customHeight="1">
      <c r="A8" s="18"/>
      <c r="B8" s="18"/>
      <c r="C8" s="18"/>
      <c r="E8" s="199"/>
      <c r="F8" s="199"/>
      <c r="G8" s="199"/>
    </row>
    <row r="9" spans="1:12" s="14" customFormat="1" ht="30" customHeight="1">
      <c r="A9" s="201" t="s">
        <v>28</v>
      </c>
      <c r="B9" s="202"/>
      <c r="C9" s="202"/>
      <c r="D9" s="13"/>
      <c r="E9" s="199"/>
      <c r="F9" s="199"/>
      <c r="G9" s="199"/>
      <c r="H9" s="13"/>
      <c r="I9" s="13"/>
      <c r="J9" s="13"/>
      <c r="K9" s="13"/>
      <c r="L9" s="13"/>
    </row>
    <row r="10" spans="1:12" s="14" customFormat="1" ht="30" customHeight="1">
      <c r="A10" s="203" t="s">
        <v>29</v>
      </c>
      <c r="B10" s="203"/>
      <c r="C10" s="203"/>
      <c r="D10" s="13"/>
      <c r="E10" s="199"/>
      <c r="F10" s="199"/>
      <c r="G10" s="199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199"/>
      <c r="F11" s="199"/>
      <c r="G11" s="199"/>
      <c r="H11" s="13"/>
      <c r="I11" s="13"/>
      <c r="J11" s="13"/>
      <c r="K11" s="13"/>
      <c r="L11" s="13"/>
    </row>
    <row r="12" spans="1:12" customFormat="1" ht="30" customHeight="1">
      <c r="A12" s="200" t="s">
        <v>52</v>
      </c>
      <c r="B12" s="200"/>
      <c r="C12" s="200"/>
      <c r="E12" s="199"/>
      <c r="F12" s="199"/>
      <c r="G12" s="199"/>
    </row>
    <row r="13" spans="1:12" customFormat="1" ht="30" customHeight="1">
      <c r="A13" s="18"/>
      <c r="B13" s="18"/>
      <c r="C13" s="18"/>
      <c r="E13" s="199"/>
      <c r="F13" s="199"/>
      <c r="G13" s="199"/>
    </row>
    <row r="14" spans="1:12" customFormat="1" ht="30" customHeight="1">
      <c r="A14" s="200" t="s">
        <v>53</v>
      </c>
      <c r="B14" s="200"/>
      <c r="C14" s="200"/>
      <c r="E14" s="199"/>
      <c r="F14" s="199"/>
      <c r="G14" s="199"/>
    </row>
    <row r="15" spans="1:12" customFormat="1" ht="30" customHeight="1">
      <c r="A15" s="15"/>
      <c r="E15" s="199"/>
      <c r="F15" s="199"/>
      <c r="G15" s="199"/>
    </row>
    <row r="16" spans="1:12" s="21" customFormat="1" ht="30" customHeight="1">
      <c r="A16" s="200" t="s">
        <v>54</v>
      </c>
      <c r="B16" s="200"/>
      <c r="C16" s="200"/>
      <c r="E16" s="199"/>
      <c r="F16" s="199"/>
      <c r="G16" s="199"/>
    </row>
    <row r="17" spans="1:12" customFormat="1" ht="30" customHeight="1">
      <c r="A17" s="15"/>
      <c r="E17" s="199"/>
      <c r="F17" s="199"/>
      <c r="G17" s="199"/>
    </row>
    <row r="18" spans="1:12" customFormat="1" ht="30" customHeight="1">
      <c r="A18" s="200" t="s">
        <v>30</v>
      </c>
      <c r="B18" s="200"/>
      <c r="C18" s="200"/>
      <c r="E18" s="199"/>
      <c r="F18" s="199"/>
      <c r="G18" s="199"/>
    </row>
    <row r="19" spans="1:12" customFormat="1" ht="30" customHeight="1">
      <c r="A19" s="200" t="s">
        <v>31</v>
      </c>
      <c r="B19" s="200"/>
      <c r="C19" s="200"/>
      <c r="E19" s="199"/>
      <c r="F19" s="199"/>
      <c r="G19" s="199"/>
    </row>
    <row r="20" spans="1:12" customFormat="1" ht="30" customHeight="1">
      <c r="A20" s="18"/>
      <c r="B20" s="18"/>
      <c r="C20" s="18"/>
      <c r="E20" s="199"/>
      <c r="F20" s="199"/>
      <c r="G20" s="199"/>
    </row>
    <row r="21" spans="1:12" customFormat="1" ht="30" customHeight="1">
      <c r="A21" s="200" t="s">
        <v>32</v>
      </c>
      <c r="B21" s="200"/>
      <c r="C21" s="200"/>
      <c r="E21" s="199"/>
      <c r="F21" s="199"/>
      <c r="G21" s="199"/>
    </row>
    <row r="22" spans="1:12" customFormat="1" ht="30" customHeight="1">
      <c r="A22" s="204" t="s">
        <v>33</v>
      </c>
      <c r="B22" s="204"/>
      <c r="C22" s="204"/>
      <c r="E22" s="199"/>
      <c r="F22" s="199"/>
      <c r="G22" s="199"/>
    </row>
    <row r="23" spans="1:12" ht="35.1" customHeight="1">
      <c r="A23" s="11"/>
      <c r="B23" s="11"/>
      <c r="C23" s="11"/>
      <c r="D23" s="11"/>
      <c r="E23" s="199"/>
      <c r="F23" s="199"/>
      <c r="G23" s="199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</row>
    <row r="35" spans="1:12" s="16" customFormat="1" ht="31.5">
      <c r="A35" s="195"/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&amp;C52&amp;R무일복지재단(2022.09.05)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zoomScaleNormal="100" zoomScaleSheetLayoutView="100" workbookViewId="0">
      <selection activeCell="D30" sqref="D30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205" t="s">
        <v>88</v>
      </c>
      <c r="B1" s="205"/>
      <c r="C1" s="205"/>
      <c r="D1" s="205"/>
      <c r="E1" s="205"/>
      <c r="F1" s="5"/>
      <c r="G1" s="5"/>
      <c r="H1" s="5"/>
      <c r="I1" s="5"/>
      <c r="J1" s="5"/>
    </row>
    <row r="2" spans="1:10" s="52" customFormat="1" ht="24.75" customHeight="1">
      <c r="A2" s="53"/>
      <c r="B2" s="53"/>
      <c r="C2" s="53"/>
      <c r="D2" s="53"/>
      <c r="E2" s="54" t="s">
        <v>60</v>
      </c>
      <c r="F2" s="53"/>
      <c r="G2" s="53"/>
      <c r="H2" s="53"/>
      <c r="I2" s="53"/>
      <c r="J2" s="53"/>
    </row>
    <row r="3" spans="1:10" s="52" customFormat="1" ht="21.95" customHeight="1">
      <c r="A3" s="206" t="s">
        <v>1</v>
      </c>
      <c r="B3" s="206"/>
      <c r="C3" s="206"/>
      <c r="D3" s="206"/>
      <c r="E3" s="206"/>
    </row>
    <row r="4" spans="1:10" s="52" customFormat="1" ht="21.95" customHeight="1" thickBot="1">
      <c r="A4" s="55" t="s">
        <v>2</v>
      </c>
      <c r="B4" s="55" t="s">
        <v>3</v>
      </c>
      <c r="C4" s="56" t="s">
        <v>89</v>
      </c>
      <c r="D4" s="56" t="s">
        <v>90</v>
      </c>
      <c r="E4" s="55" t="s">
        <v>4</v>
      </c>
    </row>
    <row r="5" spans="1:10" s="52" customFormat="1" ht="21.95" customHeight="1" thickTop="1">
      <c r="A5" s="209" t="s">
        <v>5</v>
      </c>
      <c r="B5" s="210"/>
      <c r="C5" s="57">
        <f>SUM(C6:C14)</f>
        <v>316504000</v>
      </c>
      <c r="D5" s="57">
        <f>SUM(D6:D14)</f>
        <v>393504000</v>
      </c>
      <c r="E5" s="58">
        <f>D5-C5</f>
        <v>77000000</v>
      </c>
    </row>
    <row r="6" spans="1:10" s="52" customFormat="1" ht="21.95" customHeight="1">
      <c r="A6" s="59" t="s">
        <v>93</v>
      </c>
      <c r="B6" s="60" t="s">
        <v>6</v>
      </c>
      <c r="C6" s="61">
        <v>0</v>
      </c>
      <c r="D6" s="61">
        <v>0</v>
      </c>
      <c r="E6" s="62">
        <f t="shared" ref="E6:E14" si="0">D6-C6</f>
        <v>0</v>
      </c>
    </row>
    <row r="7" spans="1:10" s="52" customFormat="1" ht="21.95" customHeight="1">
      <c r="A7" s="59" t="s">
        <v>94</v>
      </c>
      <c r="B7" s="60" t="s">
        <v>7</v>
      </c>
      <c r="C7" s="61">
        <v>0</v>
      </c>
      <c r="D7" s="61">
        <v>0</v>
      </c>
      <c r="E7" s="62">
        <f t="shared" si="0"/>
        <v>0</v>
      </c>
    </row>
    <row r="8" spans="1:10" s="52" customFormat="1" ht="21.95" customHeight="1">
      <c r="A8" s="59" t="s">
        <v>95</v>
      </c>
      <c r="B8" s="60" t="s">
        <v>8</v>
      </c>
      <c r="C8" s="61">
        <v>0</v>
      </c>
      <c r="D8" s="61">
        <v>0</v>
      </c>
      <c r="E8" s="62">
        <f t="shared" si="0"/>
        <v>0</v>
      </c>
    </row>
    <row r="9" spans="1:10" s="52" customFormat="1" ht="21.95" customHeight="1">
      <c r="A9" s="59" t="s">
        <v>96</v>
      </c>
      <c r="B9" s="60" t="s">
        <v>9</v>
      </c>
      <c r="C9" s="61">
        <v>0</v>
      </c>
      <c r="D9" s="61">
        <v>0</v>
      </c>
      <c r="E9" s="62">
        <f t="shared" si="0"/>
        <v>0</v>
      </c>
    </row>
    <row r="10" spans="1:10" s="52" customFormat="1" ht="21.95" customHeight="1">
      <c r="A10" s="59" t="s">
        <v>97</v>
      </c>
      <c r="B10" s="60" t="s">
        <v>10</v>
      </c>
      <c r="C10" s="61">
        <f>예산내역!D25</f>
        <v>174000000</v>
      </c>
      <c r="D10" s="61">
        <f>예산내역!E25</f>
        <v>184000000</v>
      </c>
      <c r="E10" s="62">
        <f t="shared" si="0"/>
        <v>10000000</v>
      </c>
    </row>
    <row r="11" spans="1:10" s="52" customFormat="1" ht="21.95" customHeight="1">
      <c r="A11" s="59" t="s">
        <v>98</v>
      </c>
      <c r="B11" s="60" t="s">
        <v>11</v>
      </c>
      <c r="C11" s="61">
        <v>0</v>
      </c>
      <c r="D11" s="61">
        <v>0</v>
      </c>
      <c r="E11" s="62">
        <f t="shared" si="0"/>
        <v>0</v>
      </c>
    </row>
    <row r="12" spans="1:10" s="52" customFormat="1" ht="21.95" customHeight="1">
      <c r="A12" s="59" t="s">
        <v>99</v>
      </c>
      <c r="B12" s="60" t="s">
        <v>12</v>
      </c>
      <c r="C12" s="61">
        <v>0</v>
      </c>
      <c r="D12" s="61">
        <f>예산내역!E32</f>
        <v>67000000</v>
      </c>
      <c r="E12" s="62">
        <f t="shared" si="0"/>
        <v>67000000</v>
      </c>
    </row>
    <row r="13" spans="1:10" s="52" customFormat="1" ht="21.95" customHeight="1">
      <c r="A13" s="59" t="s">
        <v>100</v>
      </c>
      <c r="B13" s="60" t="s">
        <v>13</v>
      </c>
      <c r="C13" s="61">
        <f>예산내역!D36</f>
        <v>141484147</v>
      </c>
      <c r="D13" s="61">
        <f>예산내역!E36</f>
        <v>141484147</v>
      </c>
      <c r="E13" s="62">
        <f t="shared" si="0"/>
        <v>0</v>
      </c>
    </row>
    <row r="14" spans="1:10" s="52" customFormat="1" ht="21.95" customHeight="1">
      <c r="A14" s="63" t="s">
        <v>101</v>
      </c>
      <c r="B14" s="64" t="s">
        <v>14</v>
      </c>
      <c r="C14" s="65">
        <f>예산내역!D40</f>
        <v>1019853</v>
      </c>
      <c r="D14" s="65">
        <f>예산내역!E40</f>
        <v>1019853</v>
      </c>
      <c r="E14" s="66">
        <f t="shared" si="0"/>
        <v>0</v>
      </c>
    </row>
    <row r="15" spans="1:10" s="52" customFormat="1" ht="21.95" customHeight="1">
      <c r="A15" s="67"/>
      <c r="B15" s="67"/>
      <c r="C15" s="67"/>
      <c r="D15" s="67"/>
      <c r="E15" s="67"/>
    </row>
    <row r="16" spans="1:10" s="52" customFormat="1" ht="21.95" customHeight="1">
      <c r="A16" s="67"/>
      <c r="B16" s="67"/>
      <c r="C16" s="67"/>
      <c r="D16" s="67"/>
      <c r="E16" s="54" t="s">
        <v>60</v>
      </c>
    </row>
    <row r="17" spans="1:7" s="52" customFormat="1" ht="21.95" customHeight="1">
      <c r="A17" s="207" t="s">
        <v>15</v>
      </c>
      <c r="B17" s="207"/>
      <c r="C17" s="207"/>
      <c r="D17" s="207"/>
      <c r="E17" s="207"/>
    </row>
    <row r="18" spans="1:7" s="52" customFormat="1" ht="21.95" customHeight="1" thickBot="1">
      <c r="A18" s="68" t="s">
        <v>2</v>
      </c>
      <c r="B18" s="68" t="s">
        <v>3</v>
      </c>
      <c r="C18" s="56" t="s">
        <v>89</v>
      </c>
      <c r="D18" s="56" t="s">
        <v>90</v>
      </c>
      <c r="E18" s="68" t="s">
        <v>4</v>
      </c>
    </row>
    <row r="19" spans="1:7" s="52" customFormat="1" ht="21.95" customHeight="1" thickTop="1">
      <c r="A19" s="209" t="s">
        <v>16</v>
      </c>
      <c r="B19" s="210"/>
      <c r="C19" s="69">
        <f>SUM(C20:C29)</f>
        <v>316504000</v>
      </c>
      <c r="D19" s="69">
        <f>SUM(D20:D29)</f>
        <v>393504000</v>
      </c>
      <c r="E19" s="58">
        <f>D19-C19</f>
        <v>77000000</v>
      </c>
    </row>
    <row r="20" spans="1:7" s="52" customFormat="1" ht="21.95" customHeight="1">
      <c r="A20" s="208" t="s">
        <v>102</v>
      </c>
      <c r="B20" s="60" t="s">
        <v>17</v>
      </c>
      <c r="C20" s="61">
        <f>예산내역!D50</f>
        <v>40734820</v>
      </c>
      <c r="D20" s="61">
        <f>예산내역!E50</f>
        <v>41542810</v>
      </c>
      <c r="E20" s="62">
        <f>D20-C20</f>
        <v>807990</v>
      </c>
    </row>
    <row r="21" spans="1:7" s="52" customFormat="1" ht="21.95" customHeight="1">
      <c r="A21" s="208"/>
      <c r="B21" s="60" t="s">
        <v>18</v>
      </c>
      <c r="C21" s="61">
        <f>예산내역!D59</f>
        <v>2200000</v>
      </c>
      <c r="D21" s="61">
        <f>예산내역!E59</f>
        <v>4000000</v>
      </c>
      <c r="E21" s="62">
        <f t="shared" ref="E21:E28" si="1">D21-C21</f>
        <v>1800000</v>
      </c>
      <c r="F21" s="70"/>
      <c r="G21" s="70"/>
    </row>
    <row r="22" spans="1:7" s="52" customFormat="1" ht="21.95" customHeight="1">
      <c r="A22" s="208"/>
      <c r="B22" s="60" t="s">
        <v>19</v>
      </c>
      <c r="C22" s="61">
        <f>예산내역!D63</f>
        <v>13300000</v>
      </c>
      <c r="D22" s="61">
        <f>예산내역!E63</f>
        <v>13600000</v>
      </c>
      <c r="E22" s="62">
        <f t="shared" si="1"/>
        <v>300000</v>
      </c>
    </row>
    <row r="23" spans="1:7" s="52" customFormat="1" ht="21.95" customHeight="1">
      <c r="A23" s="59" t="s">
        <v>103</v>
      </c>
      <c r="B23" s="60" t="s">
        <v>20</v>
      </c>
      <c r="C23" s="61">
        <f>예산내역!D70</f>
        <v>0</v>
      </c>
      <c r="D23" s="61">
        <f>예산내역!E70</f>
        <v>0</v>
      </c>
      <c r="E23" s="62">
        <f t="shared" si="1"/>
        <v>0</v>
      </c>
    </row>
    <row r="24" spans="1:7" s="52" customFormat="1" ht="21.95" customHeight="1">
      <c r="A24" s="59" t="s">
        <v>104</v>
      </c>
      <c r="B24" s="60" t="s">
        <v>21</v>
      </c>
      <c r="C24" s="61">
        <f>예산내역!D75</f>
        <v>40800000</v>
      </c>
      <c r="D24" s="61">
        <f>예산내역!E75</f>
        <v>45800000</v>
      </c>
      <c r="E24" s="62">
        <f t="shared" si="1"/>
        <v>5000000</v>
      </c>
    </row>
    <row r="25" spans="1:7" s="52" customFormat="1" ht="21.95" customHeight="1">
      <c r="A25" s="59" t="s">
        <v>105</v>
      </c>
      <c r="B25" s="60" t="s">
        <v>22</v>
      </c>
      <c r="C25" s="61">
        <f>예산내역!D82</f>
        <v>43500000</v>
      </c>
      <c r="D25" s="61">
        <f>예산내역!E82</f>
        <v>112500000</v>
      </c>
      <c r="E25" s="62">
        <f t="shared" si="1"/>
        <v>69000000</v>
      </c>
    </row>
    <row r="26" spans="1:7" s="52" customFormat="1" ht="21.95" customHeight="1">
      <c r="A26" s="59" t="s">
        <v>23</v>
      </c>
      <c r="B26" s="60" t="s">
        <v>23</v>
      </c>
      <c r="C26" s="61">
        <v>0</v>
      </c>
      <c r="D26" s="61">
        <v>0</v>
      </c>
      <c r="E26" s="62">
        <f t="shared" si="1"/>
        <v>0</v>
      </c>
    </row>
    <row r="27" spans="1:7" s="52" customFormat="1" ht="21.95" customHeight="1">
      <c r="A27" s="59" t="s">
        <v>106</v>
      </c>
      <c r="B27" s="60" t="s">
        <v>24</v>
      </c>
      <c r="C27" s="61">
        <v>0</v>
      </c>
      <c r="D27" s="61">
        <v>0</v>
      </c>
      <c r="E27" s="62">
        <f t="shared" si="1"/>
        <v>0</v>
      </c>
    </row>
    <row r="28" spans="1:7" s="52" customFormat="1" ht="21.95" customHeight="1">
      <c r="A28" s="59" t="s">
        <v>107</v>
      </c>
      <c r="B28" s="60" t="s">
        <v>25</v>
      </c>
      <c r="C28" s="61">
        <f>예산내역!D103</f>
        <v>5000000</v>
      </c>
      <c r="D28" s="61">
        <f>예산내역!E103</f>
        <v>5000000</v>
      </c>
      <c r="E28" s="62">
        <f t="shared" si="1"/>
        <v>0</v>
      </c>
    </row>
    <row r="29" spans="1:7" s="52" customFormat="1" ht="21.95" customHeight="1">
      <c r="A29" s="63" t="s">
        <v>108</v>
      </c>
      <c r="B29" s="64" t="s">
        <v>26</v>
      </c>
      <c r="C29" s="65">
        <f>예산내역!D105</f>
        <v>170969180</v>
      </c>
      <c r="D29" s="65">
        <f>예산내역!E105</f>
        <v>171061190</v>
      </c>
      <c r="E29" s="66">
        <f>D29-C29</f>
        <v>92010</v>
      </c>
    </row>
    <row r="30" spans="1:7" s="52" customFormat="1" ht="24.95" customHeight="1">
      <c r="B30" s="71"/>
      <c r="C30" s="71"/>
      <c r="D30" s="71"/>
    </row>
    <row r="31" spans="1:7" s="51" customFormat="1" ht="24.95" customHeight="1">
      <c r="B31" s="8"/>
      <c r="C31" s="8"/>
      <c r="D31" s="9"/>
    </row>
  </sheetData>
  <mergeCells count="6">
    <mergeCell ref="A1:E1"/>
    <mergeCell ref="A3:E3"/>
    <mergeCell ref="A17:E17"/>
    <mergeCell ref="A20:A22"/>
    <mergeCell ref="A5:B5"/>
    <mergeCell ref="A19:B19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&amp;C53&amp;R무일복지재단(2022.09.05)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view="pageBreakPreview" topLeftCell="A91" zoomScaleNormal="100" zoomScaleSheetLayoutView="100" workbookViewId="0">
      <selection activeCell="H83" sqref="H83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6" customWidth="1"/>
    <col min="7" max="7" width="9.875" style="37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2" customFormat="1" ht="42.75" customHeight="1">
      <c r="A1" s="213" t="s">
        <v>50</v>
      </c>
      <c r="B1" s="213"/>
      <c r="C1" s="213"/>
      <c r="D1" s="213"/>
      <c r="E1" s="213"/>
      <c r="F1" s="213"/>
      <c r="G1" s="213"/>
      <c r="H1" s="213"/>
    </row>
    <row r="2" spans="1:8" s="72" customFormat="1" ht="19.5" customHeight="1">
      <c r="A2" s="73" t="s">
        <v>34</v>
      </c>
      <c r="B2" s="127"/>
      <c r="F2" s="22"/>
      <c r="G2" s="23"/>
      <c r="H2" s="128" t="s">
        <v>59</v>
      </c>
    </row>
    <row r="3" spans="1:8" s="89" customFormat="1" ht="20.100000000000001" customHeight="1">
      <c r="A3" s="221" t="s">
        <v>35</v>
      </c>
      <c r="B3" s="223" t="s">
        <v>36</v>
      </c>
      <c r="C3" s="223" t="s">
        <v>37</v>
      </c>
      <c r="D3" s="225" t="s">
        <v>91</v>
      </c>
      <c r="E3" s="225" t="s">
        <v>92</v>
      </c>
      <c r="F3" s="220" t="s">
        <v>55</v>
      </c>
      <c r="G3" s="220"/>
      <c r="H3" s="211" t="s">
        <v>38</v>
      </c>
    </row>
    <row r="4" spans="1:8" s="89" customFormat="1" ht="20.100000000000001" customHeight="1">
      <c r="A4" s="222"/>
      <c r="B4" s="224"/>
      <c r="C4" s="224"/>
      <c r="D4" s="226"/>
      <c r="E4" s="226"/>
      <c r="F4" s="24" t="s">
        <v>56</v>
      </c>
      <c r="G4" s="38" t="s">
        <v>57</v>
      </c>
      <c r="H4" s="212"/>
    </row>
    <row r="5" spans="1:8" s="89" customFormat="1" ht="20.100000000000001" customHeight="1">
      <c r="A5" s="214" t="s">
        <v>39</v>
      </c>
      <c r="B5" s="215"/>
      <c r="C5" s="216"/>
      <c r="D5" s="87">
        <f>D18+D24+D32+D35+D39</f>
        <v>316504000</v>
      </c>
      <c r="E5" s="87">
        <f>E18+E24+E32+E35+E39</f>
        <v>393504000</v>
      </c>
      <c r="F5" s="158">
        <f>E5-D5</f>
        <v>77000000</v>
      </c>
      <c r="G5" s="159">
        <f>E5/D5*100</f>
        <v>124.328286530344</v>
      </c>
      <c r="H5" s="74"/>
    </row>
    <row r="6" spans="1:8" s="89" customFormat="1" ht="20.100000000000001" customHeight="1">
      <c r="A6" s="90" t="s">
        <v>109</v>
      </c>
      <c r="B6" s="91"/>
      <c r="C6" s="92"/>
      <c r="D6" s="81">
        <f>D7</f>
        <v>0</v>
      </c>
      <c r="E6" s="81">
        <f>E7</f>
        <v>0</v>
      </c>
      <c r="F6" s="164">
        <f t="shared" ref="F6:F27" si="0">E6-D6</f>
        <v>0</v>
      </c>
      <c r="G6" s="165">
        <v>0</v>
      </c>
      <c r="H6" s="75"/>
    </row>
    <row r="7" spans="1:8" s="89" customFormat="1" ht="20.100000000000001" customHeight="1">
      <c r="A7" s="93"/>
      <c r="B7" s="94" t="s">
        <v>6</v>
      </c>
      <c r="C7" s="92"/>
      <c r="D7" s="83">
        <v>0</v>
      </c>
      <c r="E7" s="83">
        <v>0</v>
      </c>
      <c r="F7" s="25">
        <f t="shared" si="0"/>
        <v>0</v>
      </c>
      <c r="G7" s="50">
        <v>0</v>
      </c>
      <c r="H7" s="75"/>
    </row>
    <row r="8" spans="1:8" s="89" customFormat="1" ht="20.100000000000001" customHeight="1">
      <c r="A8" s="93"/>
      <c r="B8" s="95"/>
      <c r="C8" s="76" t="s">
        <v>113</v>
      </c>
      <c r="D8" s="83">
        <v>0</v>
      </c>
      <c r="E8" s="83">
        <v>0</v>
      </c>
      <c r="F8" s="27">
        <f t="shared" si="0"/>
        <v>0</v>
      </c>
      <c r="G8" s="50">
        <v>0</v>
      </c>
      <c r="H8" s="75"/>
    </row>
    <row r="9" spans="1:8" s="89" customFormat="1" ht="20.100000000000001" customHeight="1">
      <c r="A9" s="93"/>
      <c r="B9" s="95"/>
      <c r="C9" s="76" t="s">
        <v>114</v>
      </c>
      <c r="D9" s="83">
        <v>0</v>
      </c>
      <c r="E9" s="83">
        <v>0</v>
      </c>
      <c r="F9" s="27">
        <f t="shared" si="0"/>
        <v>0</v>
      </c>
      <c r="G9" s="50">
        <v>0</v>
      </c>
      <c r="H9" s="75"/>
    </row>
    <row r="10" spans="1:8" s="89" customFormat="1" ht="20.100000000000001" customHeight="1">
      <c r="A10" s="93"/>
      <c r="B10" s="95"/>
      <c r="C10" s="76" t="s">
        <v>115</v>
      </c>
      <c r="D10" s="83">
        <v>0</v>
      </c>
      <c r="E10" s="83">
        <v>0</v>
      </c>
      <c r="F10" s="27">
        <f t="shared" si="0"/>
        <v>0</v>
      </c>
      <c r="G10" s="50">
        <v>0</v>
      </c>
      <c r="H10" s="75"/>
    </row>
    <row r="11" spans="1:8" s="89" customFormat="1" ht="20.100000000000001" customHeight="1">
      <c r="A11" s="93"/>
      <c r="B11" s="96"/>
      <c r="C11" s="76" t="s">
        <v>116</v>
      </c>
      <c r="D11" s="83">
        <v>0</v>
      </c>
      <c r="E11" s="83">
        <v>0</v>
      </c>
      <c r="F11" s="27">
        <f t="shared" si="0"/>
        <v>0</v>
      </c>
      <c r="G11" s="50">
        <v>0</v>
      </c>
      <c r="H11" s="75"/>
    </row>
    <row r="12" spans="1:8" s="89" customFormat="1" ht="20.100000000000001" customHeight="1">
      <c r="A12" s="90" t="s">
        <v>7</v>
      </c>
      <c r="B12" s="91"/>
      <c r="C12" s="97"/>
      <c r="D12" s="81">
        <f>D13</f>
        <v>0</v>
      </c>
      <c r="E12" s="81">
        <f>E13</f>
        <v>0</v>
      </c>
      <c r="F12" s="155">
        <f t="shared" si="0"/>
        <v>0</v>
      </c>
      <c r="G12" s="165">
        <v>0</v>
      </c>
      <c r="H12" s="75"/>
    </row>
    <row r="13" spans="1:8" s="89" customFormat="1" ht="20.100000000000001" customHeight="1">
      <c r="A13" s="93"/>
      <c r="B13" s="94" t="s">
        <v>7</v>
      </c>
      <c r="C13" s="97"/>
      <c r="D13" s="83">
        <v>0</v>
      </c>
      <c r="E13" s="83">
        <v>0</v>
      </c>
      <c r="F13" s="27">
        <f t="shared" si="0"/>
        <v>0</v>
      </c>
      <c r="G13" s="50">
        <v>0</v>
      </c>
      <c r="H13" s="75"/>
    </row>
    <row r="14" spans="1:8" s="89" customFormat="1" ht="20.100000000000001" customHeight="1">
      <c r="A14" s="93"/>
      <c r="B14" s="98"/>
      <c r="C14" s="76" t="s">
        <v>7</v>
      </c>
      <c r="D14" s="83">
        <v>0</v>
      </c>
      <c r="E14" s="83">
        <v>0</v>
      </c>
      <c r="F14" s="27">
        <f t="shared" si="0"/>
        <v>0</v>
      </c>
      <c r="G14" s="50">
        <v>0</v>
      </c>
      <c r="H14" s="75"/>
    </row>
    <row r="15" spans="1:8" s="89" customFormat="1" ht="20.100000000000001" customHeight="1">
      <c r="A15" s="90" t="s">
        <v>110</v>
      </c>
      <c r="B15" s="91"/>
      <c r="C15" s="97"/>
      <c r="D15" s="81">
        <f>D16</f>
        <v>0</v>
      </c>
      <c r="E15" s="81">
        <f>E16</f>
        <v>0</v>
      </c>
      <c r="F15" s="155">
        <f t="shared" si="0"/>
        <v>0</v>
      </c>
      <c r="G15" s="165">
        <v>0</v>
      </c>
      <c r="H15" s="75"/>
    </row>
    <row r="16" spans="1:8" s="89" customFormat="1" ht="20.100000000000001" customHeight="1">
      <c r="A16" s="93"/>
      <c r="B16" s="94" t="s">
        <v>112</v>
      </c>
      <c r="C16" s="97"/>
      <c r="D16" s="83">
        <v>0</v>
      </c>
      <c r="E16" s="83">
        <v>0</v>
      </c>
      <c r="F16" s="27">
        <f t="shared" si="0"/>
        <v>0</v>
      </c>
      <c r="G16" s="50">
        <v>0</v>
      </c>
      <c r="H16" s="75"/>
    </row>
    <row r="17" spans="1:8" s="89" customFormat="1" ht="20.100000000000001" customHeight="1">
      <c r="A17" s="93"/>
      <c r="B17" s="98"/>
      <c r="C17" s="76" t="s">
        <v>117</v>
      </c>
      <c r="D17" s="83">
        <v>0</v>
      </c>
      <c r="E17" s="83">
        <v>0</v>
      </c>
      <c r="F17" s="27">
        <f t="shared" si="0"/>
        <v>0</v>
      </c>
      <c r="G17" s="50">
        <v>0</v>
      </c>
      <c r="H17" s="75"/>
    </row>
    <row r="18" spans="1:8" s="89" customFormat="1" ht="20.100000000000001" customHeight="1">
      <c r="A18" s="90" t="s">
        <v>111</v>
      </c>
      <c r="B18" s="91"/>
      <c r="C18" s="97"/>
      <c r="D18" s="81">
        <f>D19</f>
        <v>0</v>
      </c>
      <c r="E18" s="81">
        <f>E19</f>
        <v>0</v>
      </c>
      <c r="F18" s="155">
        <f t="shared" si="0"/>
        <v>0</v>
      </c>
      <c r="G18" s="165">
        <v>0</v>
      </c>
      <c r="H18" s="75"/>
    </row>
    <row r="19" spans="1:8" s="89" customFormat="1" ht="20.100000000000001" customHeight="1">
      <c r="A19" s="93"/>
      <c r="B19" s="94" t="s">
        <v>111</v>
      </c>
      <c r="C19" s="97"/>
      <c r="D19" s="83">
        <f>SUM(D20:D23)</f>
        <v>0</v>
      </c>
      <c r="E19" s="83">
        <f>SUM(E20:E23)</f>
        <v>0</v>
      </c>
      <c r="F19" s="27">
        <f t="shared" si="0"/>
        <v>0</v>
      </c>
      <c r="G19" s="50">
        <v>0</v>
      </c>
      <c r="H19" s="75"/>
    </row>
    <row r="20" spans="1:8" s="89" customFormat="1" ht="20.100000000000001" customHeight="1">
      <c r="A20" s="93"/>
      <c r="B20" s="95"/>
      <c r="C20" s="76" t="s">
        <v>118</v>
      </c>
      <c r="D20" s="83">
        <v>0</v>
      </c>
      <c r="E20" s="83">
        <v>0</v>
      </c>
      <c r="F20" s="27">
        <f t="shared" si="0"/>
        <v>0</v>
      </c>
      <c r="G20" s="50">
        <v>0</v>
      </c>
      <c r="H20" s="75"/>
    </row>
    <row r="21" spans="1:8" s="89" customFormat="1" ht="20.100000000000001" customHeight="1">
      <c r="A21" s="93"/>
      <c r="B21" s="95"/>
      <c r="C21" s="76" t="s">
        <v>119</v>
      </c>
      <c r="D21" s="83">
        <v>0</v>
      </c>
      <c r="E21" s="83">
        <v>0</v>
      </c>
      <c r="F21" s="28">
        <f t="shared" si="0"/>
        <v>0</v>
      </c>
      <c r="G21" s="50">
        <v>0</v>
      </c>
      <c r="H21" s="75"/>
    </row>
    <row r="22" spans="1:8" s="89" customFormat="1" ht="20.100000000000001" customHeight="1">
      <c r="A22" s="93"/>
      <c r="B22" s="95"/>
      <c r="C22" s="76" t="s">
        <v>120</v>
      </c>
      <c r="D22" s="83">
        <v>0</v>
      </c>
      <c r="E22" s="83">
        <v>0</v>
      </c>
      <c r="F22" s="29">
        <f t="shared" si="0"/>
        <v>0</v>
      </c>
      <c r="G22" s="50">
        <v>0</v>
      </c>
      <c r="H22" s="75"/>
    </row>
    <row r="23" spans="1:8" s="89" customFormat="1" ht="20.100000000000001" customHeight="1">
      <c r="A23" s="114"/>
      <c r="B23" s="106"/>
      <c r="C23" s="107" t="s">
        <v>121</v>
      </c>
      <c r="D23" s="85">
        <v>0</v>
      </c>
      <c r="E23" s="85">
        <v>0</v>
      </c>
      <c r="F23" s="139">
        <f t="shared" si="0"/>
        <v>0</v>
      </c>
      <c r="G23" s="140">
        <v>0</v>
      </c>
      <c r="H23" s="141"/>
    </row>
    <row r="24" spans="1:8" s="89" customFormat="1" ht="20.100000000000001" customHeight="1">
      <c r="A24" s="166" t="s">
        <v>122</v>
      </c>
      <c r="B24" s="167"/>
      <c r="C24" s="168"/>
      <c r="D24" s="169">
        <f>D25</f>
        <v>174000000</v>
      </c>
      <c r="E24" s="169">
        <f>E25</f>
        <v>184000000</v>
      </c>
      <c r="F24" s="158">
        <f t="shared" si="0"/>
        <v>10000000</v>
      </c>
      <c r="G24" s="159">
        <f>E24/D24*100</f>
        <v>105.74712643678161</v>
      </c>
      <c r="H24" s="170"/>
    </row>
    <row r="25" spans="1:8" s="89" customFormat="1" ht="20.100000000000001" customHeight="1">
      <c r="A25" s="100"/>
      <c r="B25" s="94" t="s">
        <v>10</v>
      </c>
      <c r="C25" s="97"/>
      <c r="D25" s="83">
        <f>D26+D27</f>
        <v>174000000</v>
      </c>
      <c r="E25" s="83">
        <f>E26+E27</f>
        <v>184000000</v>
      </c>
      <c r="F25" s="29">
        <f t="shared" si="0"/>
        <v>10000000</v>
      </c>
      <c r="G25" s="26">
        <f>E25/D25*100</f>
        <v>105.74712643678161</v>
      </c>
      <c r="H25" s="75"/>
    </row>
    <row r="26" spans="1:8" s="89" customFormat="1" ht="22.5" customHeight="1">
      <c r="A26" s="100"/>
      <c r="B26" s="101"/>
      <c r="C26" s="76" t="s">
        <v>131</v>
      </c>
      <c r="D26" s="83">
        <v>43500000</v>
      </c>
      <c r="E26" s="83">
        <v>53500000</v>
      </c>
      <c r="F26" s="30">
        <f t="shared" si="0"/>
        <v>10000000</v>
      </c>
      <c r="G26" s="26">
        <f>E26/D26*100</f>
        <v>122.98850574712642</v>
      </c>
      <c r="H26" s="82" t="s">
        <v>84</v>
      </c>
    </row>
    <row r="27" spans="1:8" s="89" customFormat="1" ht="20.100000000000001" customHeight="1">
      <c r="A27" s="102"/>
      <c r="B27" s="96"/>
      <c r="C27" s="76" t="s">
        <v>132</v>
      </c>
      <c r="D27" s="83">
        <v>130500000</v>
      </c>
      <c r="E27" s="83">
        <v>130500000</v>
      </c>
      <c r="F27" s="29">
        <f t="shared" si="0"/>
        <v>0</v>
      </c>
      <c r="G27" s="26">
        <f t="shared" ref="G27:G43" si="1">E27/D27*100</f>
        <v>100</v>
      </c>
      <c r="H27" s="75" t="s">
        <v>40</v>
      </c>
    </row>
    <row r="28" spans="1:8" s="89" customFormat="1" ht="20.100000000000001" customHeight="1">
      <c r="A28" s="90" t="s">
        <v>123</v>
      </c>
      <c r="B28" s="99"/>
      <c r="C28" s="97"/>
      <c r="D28" s="81">
        <f>D29</f>
        <v>0</v>
      </c>
      <c r="E28" s="81">
        <f>E29</f>
        <v>0</v>
      </c>
      <c r="F28" s="44">
        <f>E28-D28</f>
        <v>0</v>
      </c>
      <c r="G28" s="45">
        <v>0</v>
      </c>
      <c r="H28" s="75"/>
    </row>
    <row r="29" spans="1:8" s="89" customFormat="1" ht="20.100000000000001" customHeight="1">
      <c r="A29" s="93"/>
      <c r="B29" s="94" t="s">
        <v>127</v>
      </c>
      <c r="C29" s="97"/>
      <c r="D29" s="83">
        <f>D31+D30</f>
        <v>0</v>
      </c>
      <c r="E29" s="83">
        <f>E31+E30</f>
        <v>0</v>
      </c>
      <c r="F29" s="27">
        <f t="shared" ref="F29:F43" si="2">E29-D29</f>
        <v>0</v>
      </c>
      <c r="G29" s="26">
        <v>0</v>
      </c>
      <c r="H29" s="75"/>
    </row>
    <row r="30" spans="1:8" s="89" customFormat="1" ht="20.100000000000001" customHeight="1">
      <c r="A30" s="93"/>
      <c r="B30" s="101"/>
      <c r="C30" s="76" t="s">
        <v>133</v>
      </c>
      <c r="D30" s="83">
        <v>0</v>
      </c>
      <c r="E30" s="83">
        <v>0</v>
      </c>
      <c r="F30" s="27">
        <f t="shared" si="2"/>
        <v>0</v>
      </c>
      <c r="G30" s="26">
        <v>0</v>
      </c>
      <c r="H30" s="75"/>
    </row>
    <row r="31" spans="1:8" s="89" customFormat="1" ht="20.100000000000001" customHeight="1">
      <c r="A31" s="103"/>
      <c r="B31" s="96"/>
      <c r="C31" s="76" t="s">
        <v>134</v>
      </c>
      <c r="D31" s="83">
        <v>0</v>
      </c>
      <c r="E31" s="83">
        <v>0</v>
      </c>
      <c r="F31" s="27">
        <f t="shared" si="2"/>
        <v>0</v>
      </c>
      <c r="G31" s="26">
        <v>0</v>
      </c>
      <c r="H31" s="75"/>
    </row>
    <row r="32" spans="1:8" s="89" customFormat="1" ht="20.100000000000001" customHeight="1">
      <c r="A32" s="90" t="s">
        <v>124</v>
      </c>
      <c r="B32" s="99"/>
      <c r="C32" s="97"/>
      <c r="D32" s="81">
        <f>D33</f>
        <v>0</v>
      </c>
      <c r="E32" s="81">
        <f>E33</f>
        <v>67000000</v>
      </c>
      <c r="F32" s="155">
        <f t="shared" si="2"/>
        <v>67000000</v>
      </c>
      <c r="G32" s="45">
        <v>0</v>
      </c>
      <c r="H32" s="75"/>
    </row>
    <row r="33" spans="1:8" s="89" customFormat="1" ht="20.100000000000001" customHeight="1">
      <c r="A33" s="93"/>
      <c r="B33" s="94" t="s">
        <v>128</v>
      </c>
      <c r="C33" s="97"/>
      <c r="D33" s="83">
        <f>D34</f>
        <v>0</v>
      </c>
      <c r="E33" s="83">
        <f>E34</f>
        <v>67000000</v>
      </c>
      <c r="F33" s="27">
        <f t="shared" si="2"/>
        <v>67000000</v>
      </c>
      <c r="G33" s="26">
        <v>0</v>
      </c>
      <c r="H33" s="75"/>
    </row>
    <row r="34" spans="1:8" s="89" customFormat="1" ht="20.100000000000001" customHeight="1">
      <c r="A34" s="103"/>
      <c r="B34" s="98"/>
      <c r="C34" s="76" t="s">
        <v>135</v>
      </c>
      <c r="D34" s="83">
        <v>0</v>
      </c>
      <c r="E34" s="83">
        <v>67000000</v>
      </c>
      <c r="F34" s="29">
        <f t="shared" si="2"/>
        <v>67000000</v>
      </c>
      <c r="G34" s="26">
        <v>0</v>
      </c>
      <c r="H34" s="77" t="s">
        <v>188</v>
      </c>
    </row>
    <row r="35" spans="1:8" s="89" customFormat="1" ht="20.100000000000001" customHeight="1">
      <c r="A35" s="103" t="s">
        <v>125</v>
      </c>
      <c r="B35" s="91"/>
      <c r="C35" s="104"/>
      <c r="D35" s="87">
        <f>D36</f>
        <v>141484147</v>
      </c>
      <c r="E35" s="87">
        <f>E36</f>
        <v>141484147</v>
      </c>
      <c r="F35" s="46">
        <f t="shared" si="2"/>
        <v>0</v>
      </c>
      <c r="G35" s="45">
        <f t="shared" si="1"/>
        <v>100</v>
      </c>
      <c r="H35" s="74"/>
    </row>
    <row r="36" spans="1:8" s="89" customFormat="1" ht="20.100000000000001" customHeight="1">
      <c r="A36" s="100"/>
      <c r="B36" s="94" t="s">
        <v>129</v>
      </c>
      <c r="C36" s="97"/>
      <c r="D36" s="83">
        <f>D38+D37</f>
        <v>141484147</v>
      </c>
      <c r="E36" s="83">
        <f>E38+E37</f>
        <v>141484147</v>
      </c>
      <c r="F36" s="33">
        <f t="shared" si="2"/>
        <v>0</v>
      </c>
      <c r="G36" s="26">
        <f t="shared" si="1"/>
        <v>100</v>
      </c>
      <c r="H36" s="75"/>
    </row>
    <row r="37" spans="1:8" s="89" customFormat="1" ht="22.5">
      <c r="A37" s="100"/>
      <c r="B37" s="95"/>
      <c r="C37" s="76" t="s">
        <v>136</v>
      </c>
      <c r="D37" s="83">
        <v>14532795</v>
      </c>
      <c r="E37" s="83">
        <v>14532795</v>
      </c>
      <c r="F37" s="33">
        <f t="shared" si="2"/>
        <v>0</v>
      </c>
      <c r="G37" s="26">
        <f t="shared" si="1"/>
        <v>100</v>
      </c>
      <c r="H37" s="157" t="s">
        <v>79</v>
      </c>
    </row>
    <row r="38" spans="1:8" s="89" customFormat="1" ht="33.75">
      <c r="A38" s="102"/>
      <c r="B38" s="96"/>
      <c r="C38" s="76" t="s">
        <v>137</v>
      </c>
      <c r="D38" s="78">
        <v>126951352</v>
      </c>
      <c r="E38" s="78">
        <v>126951352</v>
      </c>
      <c r="F38" s="33">
        <f t="shared" si="2"/>
        <v>0</v>
      </c>
      <c r="G38" s="26">
        <f t="shared" si="1"/>
        <v>100</v>
      </c>
      <c r="H38" s="157" t="s">
        <v>80</v>
      </c>
    </row>
    <row r="39" spans="1:8" s="89" customFormat="1" ht="20.100000000000001" customHeight="1">
      <c r="A39" s="90" t="s">
        <v>126</v>
      </c>
      <c r="B39" s="91"/>
      <c r="C39" s="104"/>
      <c r="D39" s="81">
        <f>D40</f>
        <v>1019853</v>
      </c>
      <c r="E39" s="81">
        <f>E40</f>
        <v>1019853</v>
      </c>
      <c r="F39" s="46">
        <f t="shared" si="2"/>
        <v>0</v>
      </c>
      <c r="G39" s="45">
        <f t="shared" si="1"/>
        <v>100</v>
      </c>
      <c r="H39" s="74"/>
    </row>
    <row r="40" spans="1:8" s="89" customFormat="1" ht="20.100000000000001" customHeight="1">
      <c r="A40" s="100"/>
      <c r="B40" s="94" t="s">
        <v>130</v>
      </c>
      <c r="C40" s="97"/>
      <c r="D40" s="83">
        <f>SUM(D41:D43)</f>
        <v>1019853</v>
      </c>
      <c r="E40" s="83">
        <f>SUM(E41:E43)</f>
        <v>1019853</v>
      </c>
      <c r="F40" s="33">
        <f t="shared" si="2"/>
        <v>0</v>
      </c>
      <c r="G40" s="26">
        <f t="shared" si="1"/>
        <v>100</v>
      </c>
      <c r="H40" s="75"/>
    </row>
    <row r="41" spans="1:8" s="89" customFormat="1" ht="20.100000000000001" customHeight="1">
      <c r="A41" s="100"/>
      <c r="B41" s="95"/>
      <c r="C41" s="76" t="s">
        <v>138</v>
      </c>
      <c r="D41" s="83">
        <v>0</v>
      </c>
      <c r="E41" s="83">
        <v>0</v>
      </c>
      <c r="F41" s="32">
        <f t="shared" si="2"/>
        <v>0</v>
      </c>
      <c r="G41" s="26">
        <v>0</v>
      </c>
      <c r="H41" s="75"/>
    </row>
    <row r="42" spans="1:8" s="89" customFormat="1" ht="20.100000000000001" customHeight="1">
      <c r="A42" s="100"/>
      <c r="B42" s="95"/>
      <c r="C42" s="76" t="s">
        <v>139</v>
      </c>
      <c r="D42" s="83">
        <v>20000</v>
      </c>
      <c r="E42" s="83">
        <v>20000</v>
      </c>
      <c r="F42" s="29">
        <f t="shared" si="2"/>
        <v>0</v>
      </c>
      <c r="G42" s="26">
        <f t="shared" si="1"/>
        <v>100</v>
      </c>
      <c r="H42" s="75" t="s">
        <v>41</v>
      </c>
    </row>
    <row r="43" spans="1:8" s="89" customFormat="1" ht="19.5" customHeight="1">
      <c r="A43" s="105"/>
      <c r="B43" s="106"/>
      <c r="C43" s="107" t="s">
        <v>140</v>
      </c>
      <c r="D43" s="85">
        <v>999853</v>
      </c>
      <c r="E43" s="85">
        <v>999853</v>
      </c>
      <c r="F43" s="41">
        <f t="shared" si="2"/>
        <v>0</v>
      </c>
      <c r="G43" s="31">
        <f t="shared" si="1"/>
        <v>100</v>
      </c>
      <c r="H43" s="79" t="s">
        <v>70</v>
      </c>
    </row>
    <row r="44" spans="1:8" s="89" customFormat="1" ht="25.5" customHeight="1">
      <c r="A44" s="217" t="s">
        <v>51</v>
      </c>
      <c r="B44" s="217"/>
      <c r="C44" s="217"/>
      <c r="D44" s="217"/>
      <c r="E44" s="217"/>
      <c r="F44" s="217"/>
      <c r="G44" s="217"/>
      <c r="H44" s="217"/>
    </row>
    <row r="45" spans="1:8" s="89" customFormat="1" ht="12" customHeight="1">
      <c r="A45" s="108" t="s">
        <v>34</v>
      </c>
      <c r="B45" s="108"/>
      <c r="C45" s="109"/>
      <c r="D45" s="110"/>
      <c r="E45" s="110"/>
      <c r="F45" s="39"/>
      <c r="G45" s="40"/>
      <c r="H45" s="126" t="s">
        <v>58</v>
      </c>
    </row>
    <row r="46" spans="1:8" s="89" customFormat="1" ht="20.100000000000001" customHeight="1">
      <c r="A46" s="221" t="s">
        <v>35</v>
      </c>
      <c r="B46" s="223" t="s">
        <v>36</v>
      </c>
      <c r="C46" s="223" t="s">
        <v>37</v>
      </c>
      <c r="D46" s="225" t="s">
        <v>75</v>
      </c>
      <c r="E46" s="225" t="s">
        <v>76</v>
      </c>
      <c r="F46" s="220" t="s">
        <v>55</v>
      </c>
      <c r="G46" s="220"/>
      <c r="H46" s="211" t="s">
        <v>38</v>
      </c>
    </row>
    <row r="47" spans="1:8" s="89" customFormat="1" ht="20.100000000000001" customHeight="1">
      <c r="A47" s="222"/>
      <c r="B47" s="224"/>
      <c r="C47" s="224"/>
      <c r="D47" s="226"/>
      <c r="E47" s="226"/>
      <c r="F47" s="24" t="s">
        <v>56</v>
      </c>
      <c r="G47" s="38" t="s">
        <v>57</v>
      </c>
      <c r="H47" s="212"/>
    </row>
    <row r="48" spans="1:8" s="89" customFormat="1" ht="20.100000000000001" customHeight="1">
      <c r="A48" s="214" t="s">
        <v>39</v>
      </c>
      <c r="B48" s="215"/>
      <c r="C48" s="216"/>
      <c r="D48" s="87">
        <f>D49+D69+D74+D81+D94+D101+D104</f>
        <v>316504000</v>
      </c>
      <c r="E48" s="87">
        <f>E49+E69+E74+E81+E94+E101+E104</f>
        <v>393504000</v>
      </c>
      <c r="F48" s="44">
        <f>E48-D48</f>
        <v>77000000</v>
      </c>
      <c r="G48" s="45">
        <f>E48/D48*100</f>
        <v>124.328286530344</v>
      </c>
      <c r="H48" s="80">
        <f>D5-D48</f>
        <v>0</v>
      </c>
    </row>
    <row r="49" spans="1:8" s="89" customFormat="1" ht="20.100000000000001" customHeight="1">
      <c r="A49" s="90" t="s">
        <v>141</v>
      </c>
      <c r="B49" s="99"/>
      <c r="C49" s="92"/>
      <c r="D49" s="81">
        <f>D50+D59+D63</f>
        <v>56234820</v>
      </c>
      <c r="E49" s="81">
        <f>E50+E59+E63</f>
        <v>59142810</v>
      </c>
      <c r="F49" s="46">
        <f>E49-D49</f>
        <v>2907990</v>
      </c>
      <c r="G49" s="45">
        <f>E49/D49*100</f>
        <v>105.17115552250367</v>
      </c>
      <c r="H49" s="82"/>
    </row>
    <row r="50" spans="1:8" s="89" customFormat="1" ht="20.100000000000001" customHeight="1">
      <c r="A50" s="100"/>
      <c r="B50" s="111" t="s">
        <v>142</v>
      </c>
      <c r="C50" s="92"/>
      <c r="D50" s="83">
        <f>SUM(D51,D52,D56,D57)</f>
        <v>40734820</v>
      </c>
      <c r="E50" s="83">
        <f>SUM(E51,E52,E56,E57)</f>
        <v>41542810</v>
      </c>
      <c r="F50" s="33">
        <f>E50-D50</f>
        <v>807990</v>
      </c>
      <c r="G50" s="26">
        <f t="shared" ref="G50:G57" si="3">E50/D50*100</f>
        <v>101.9835364437599</v>
      </c>
      <c r="H50" s="82"/>
    </row>
    <row r="51" spans="1:8" s="89" customFormat="1" ht="20.100000000000001" customHeight="1">
      <c r="A51" s="142"/>
      <c r="B51" s="111"/>
      <c r="C51" s="76" t="s">
        <v>144</v>
      </c>
      <c r="D51" s="83">
        <v>28147200</v>
      </c>
      <c r="E51" s="83">
        <v>28147200</v>
      </c>
      <c r="F51" s="33">
        <f>E51-D51</f>
        <v>0</v>
      </c>
      <c r="G51" s="26">
        <f t="shared" si="3"/>
        <v>100</v>
      </c>
      <c r="H51" s="82"/>
    </row>
    <row r="52" spans="1:8" s="89" customFormat="1" ht="20.100000000000001" customHeight="1">
      <c r="A52" s="142"/>
      <c r="B52" s="101"/>
      <c r="C52" s="112" t="s">
        <v>145</v>
      </c>
      <c r="D52" s="78">
        <v>6319810</v>
      </c>
      <c r="E52" s="78">
        <v>6801770</v>
      </c>
      <c r="F52" s="28">
        <f>E52-D52</f>
        <v>481960</v>
      </c>
      <c r="G52" s="145">
        <f t="shared" si="3"/>
        <v>107.62617863511718</v>
      </c>
      <c r="H52" s="84"/>
    </row>
    <row r="53" spans="1:8" s="89" customFormat="1" ht="20.100000000000001" customHeight="1">
      <c r="A53" s="142"/>
      <c r="B53" s="101"/>
      <c r="C53" s="101"/>
      <c r="D53" s="146"/>
      <c r="E53" s="146"/>
      <c r="F53" s="147"/>
      <c r="G53" s="148"/>
      <c r="H53" s="150"/>
    </row>
    <row r="54" spans="1:8" s="89" customFormat="1" ht="11.25">
      <c r="A54" s="142"/>
      <c r="B54" s="101"/>
      <c r="C54" s="101"/>
      <c r="D54" s="146"/>
      <c r="E54" s="146"/>
      <c r="F54" s="147"/>
      <c r="G54" s="148"/>
      <c r="H54" s="150"/>
    </row>
    <row r="55" spans="1:8" s="89" customFormat="1" ht="20.100000000000001" customHeight="1">
      <c r="A55" s="152"/>
      <c r="B55" s="101"/>
      <c r="C55" s="101"/>
      <c r="D55" s="149"/>
      <c r="E55" s="149"/>
      <c r="F55" s="153"/>
      <c r="G55" s="42"/>
      <c r="H55" s="80"/>
    </row>
    <row r="56" spans="1:8" s="89" customFormat="1" ht="20.100000000000001" customHeight="1">
      <c r="A56" s="142"/>
      <c r="B56" s="101"/>
      <c r="C56" s="144" t="s">
        <v>146</v>
      </c>
      <c r="D56" s="83">
        <v>2872230</v>
      </c>
      <c r="E56" s="83">
        <v>2912390</v>
      </c>
      <c r="F56" s="33">
        <f>E56-D56</f>
        <v>40160</v>
      </c>
      <c r="G56" s="26">
        <f t="shared" si="3"/>
        <v>101.39821671662786</v>
      </c>
      <c r="H56" s="82" t="s">
        <v>189</v>
      </c>
    </row>
    <row r="57" spans="1:8" s="89" customFormat="1" ht="20.100000000000001" customHeight="1">
      <c r="A57" s="142"/>
      <c r="B57" s="101"/>
      <c r="C57" s="112" t="s">
        <v>147</v>
      </c>
      <c r="D57" s="78">
        <v>3395580</v>
      </c>
      <c r="E57" s="78">
        <v>3681450</v>
      </c>
      <c r="F57" s="136">
        <f>E57-D57</f>
        <v>285870</v>
      </c>
      <c r="G57" s="145">
        <f t="shared" si="3"/>
        <v>108.41888572791687</v>
      </c>
      <c r="H57" s="84" t="s">
        <v>191</v>
      </c>
    </row>
    <row r="58" spans="1:8" s="89" customFormat="1" ht="56.25">
      <c r="A58" s="143"/>
      <c r="B58" s="101"/>
      <c r="C58" s="154"/>
      <c r="D58" s="149"/>
      <c r="E58" s="149"/>
      <c r="F58" s="153"/>
      <c r="G58" s="42"/>
      <c r="H58" s="80" t="s">
        <v>190</v>
      </c>
    </row>
    <row r="59" spans="1:8" s="89" customFormat="1" ht="20.100000000000001" customHeight="1">
      <c r="A59" s="100"/>
      <c r="B59" s="94" t="s">
        <v>18</v>
      </c>
      <c r="C59" s="92"/>
      <c r="D59" s="83">
        <f>D60+D61+D62</f>
        <v>2200000</v>
      </c>
      <c r="E59" s="83">
        <f>E60+E61+E62</f>
        <v>4000000</v>
      </c>
      <c r="F59" s="33">
        <f>E59-D59</f>
        <v>1800000</v>
      </c>
      <c r="G59" s="26">
        <f>E59/D59*100</f>
        <v>181.81818181818181</v>
      </c>
      <c r="H59" s="82"/>
    </row>
    <row r="60" spans="1:8" s="89" customFormat="1" ht="20.100000000000001" customHeight="1">
      <c r="A60" s="100"/>
      <c r="B60" s="101"/>
      <c r="C60" s="76" t="s">
        <v>148</v>
      </c>
      <c r="D60" s="83">
        <v>500000</v>
      </c>
      <c r="E60" s="83">
        <v>1000000</v>
      </c>
      <c r="F60" s="33">
        <f t="shared" ref="F60:F80" si="4">E60-D60</f>
        <v>500000</v>
      </c>
      <c r="G60" s="26">
        <f>E60/D60*100</f>
        <v>200</v>
      </c>
      <c r="H60" s="82" t="s">
        <v>67</v>
      </c>
    </row>
    <row r="61" spans="1:8" s="89" customFormat="1" ht="20.100000000000001" customHeight="1">
      <c r="A61" s="100"/>
      <c r="B61" s="101"/>
      <c r="C61" s="76" t="s">
        <v>149</v>
      </c>
      <c r="D61" s="83">
        <v>0</v>
      </c>
      <c r="E61" s="83">
        <v>0</v>
      </c>
      <c r="F61" s="33">
        <f t="shared" si="4"/>
        <v>0</v>
      </c>
      <c r="G61" s="26">
        <v>0</v>
      </c>
      <c r="H61" s="82"/>
    </row>
    <row r="62" spans="1:8" s="89" customFormat="1" ht="33.75">
      <c r="A62" s="100"/>
      <c r="B62" s="98"/>
      <c r="C62" s="76" t="s">
        <v>150</v>
      </c>
      <c r="D62" s="83">
        <v>1700000</v>
      </c>
      <c r="E62" s="83">
        <v>3000000</v>
      </c>
      <c r="F62" s="33">
        <f t="shared" si="4"/>
        <v>1300000</v>
      </c>
      <c r="G62" s="26">
        <f t="shared" ref="G62:G67" si="5">E62/D62*100</f>
        <v>176.47058823529412</v>
      </c>
      <c r="H62" s="82" t="s">
        <v>192</v>
      </c>
    </row>
    <row r="63" spans="1:8" s="89" customFormat="1" ht="20.100000000000001" customHeight="1">
      <c r="A63" s="100"/>
      <c r="B63" s="94" t="s">
        <v>143</v>
      </c>
      <c r="C63" s="97"/>
      <c r="D63" s="83">
        <f>D64+D65+D66+D67+D68</f>
        <v>13300000</v>
      </c>
      <c r="E63" s="83">
        <f>E64+E65+E66+E67+E68</f>
        <v>13600000</v>
      </c>
      <c r="F63" s="33">
        <f t="shared" si="4"/>
        <v>300000</v>
      </c>
      <c r="G63" s="26">
        <f t="shared" si="5"/>
        <v>102.25563909774435</v>
      </c>
      <c r="H63" s="82"/>
    </row>
    <row r="64" spans="1:8" s="89" customFormat="1" ht="20.100000000000001" customHeight="1">
      <c r="A64" s="100"/>
      <c r="B64" s="95"/>
      <c r="C64" s="76" t="s">
        <v>151</v>
      </c>
      <c r="D64" s="83">
        <v>500000</v>
      </c>
      <c r="E64" s="83">
        <v>500000</v>
      </c>
      <c r="F64" s="33">
        <f t="shared" si="4"/>
        <v>0</v>
      </c>
      <c r="G64" s="26">
        <f t="shared" si="5"/>
        <v>100</v>
      </c>
      <c r="H64" s="82"/>
    </row>
    <row r="65" spans="1:8" s="89" customFormat="1" ht="56.25">
      <c r="A65" s="100"/>
      <c r="B65" s="95"/>
      <c r="C65" s="76" t="s">
        <v>152</v>
      </c>
      <c r="D65" s="83">
        <v>9000000</v>
      </c>
      <c r="E65" s="83">
        <v>9000000</v>
      </c>
      <c r="F65" s="33">
        <f t="shared" si="4"/>
        <v>0</v>
      </c>
      <c r="G65" s="26">
        <f t="shared" si="5"/>
        <v>100</v>
      </c>
      <c r="H65" s="82" t="s">
        <v>193</v>
      </c>
    </row>
    <row r="66" spans="1:8" s="89" customFormat="1" ht="45">
      <c r="A66" s="105"/>
      <c r="B66" s="106"/>
      <c r="C66" s="107" t="s">
        <v>153</v>
      </c>
      <c r="D66" s="85">
        <v>1200000</v>
      </c>
      <c r="E66" s="85">
        <v>1200000</v>
      </c>
      <c r="F66" s="41">
        <f t="shared" si="4"/>
        <v>0</v>
      </c>
      <c r="G66" s="31">
        <f t="shared" si="5"/>
        <v>100</v>
      </c>
      <c r="H66" s="86" t="s">
        <v>194</v>
      </c>
    </row>
    <row r="67" spans="1:8" s="89" customFormat="1" ht="45">
      <c r="A67" s="171"/>
      <c r="B67" s="172"/>
      <c r="C67" s="173" t="s">
        <v>154</v>
      </c>
      <c r="D67" s="174">
        <v>2600000</v>
      </c>
      <c r="E67" s="174">
        <v>2900000</v>
      </c>
      <c r="F67" s="175">
        <f t="shared" si="4"/>
        <v>300000</v>
      </c>
      <c r="G67" s="176">
        <f t="shared" si="5"/>
        <v>111.53846153846155</v>
      </c>
      <c r="H67" s="177" t="s">
        <v>71</v>
      </c>
    </row>
    <row r="68" spans="1:8" s="89" customFormat="1" ht="20.100000000000001" customHeight="1">
      <c r="A68" s="102"/>
      <c r="B68" s="96"/>
      <c r="C68" s="104" t="s">
        <v>155</v>
      </c>
      <c r="D68" s="83">
        <v>0</v>
      </c>
      <c r="E68" s="83">
        <v>0</v>
      </c>
      <c r="F68" s="33">
        <f t="shared" si="4"/>
        <v>0</v>
      </c>
      <c r="G68" s="26">
        <v>0</v>
      </c>
      <c r="H68" s="82"/>
    </row>
    <row r="69" spans="1:8" s="89" customFormat="1" ht="20.100000000000001" customHeight="1">
      <c r="A69" s="103" t="s">
        <v>156</v>
      </c>
      <c r="B69" s="91"/>
      <c r="C69" s="104"/>
      <c r="D69" s="87">
        <f>D70</f>
        <v>0</v>
      </c>
      <c r="E69" s="87">
        <f>E70</f>
        <v>0</v>
      </c>
      <c r="F69" s="163">
        <f t="shared" si="4"/>
        <v>0</v>
      </c>
      <c r="G69" s="48">
        <v>0</v>
      </c>
      <c r="H69" s="80"/>
    </row>
    <row r="70" spans="1:8" s="89" customFormat="1" ht="20.100000000000001" customHeight="1">
      <c r="A70" s="100"/>
      <c r="B70" s="94" t="s">
        <v>157</v>
      </c>
      <c r="C70" s="97"/>
      <c r="D70" s="83">
        <f>D71+D72+D73</f>
        <v>0</v>
      </c>
      <c r="E70" s="83">
        <f>E71+E72+E73</f>
        <v>0</v>
      </c>
      <c r="F70" s="33">
        <f t="shared" si="4"/>
        <v>0</v>
      </c>
      <c r="G70" s="45">
        <v>0</v>
      </c>
      <c r="H70" s="82"/>
    </row>
    <row r="71" spans="1:8" s="89" customFormat="1" ht="20.100000000000001" customHeight="1">
      <c r="A71" s="100"/>
      <c r="B71" s="95"/>
      <c r="C71" s="76" t="s">
        <v>158</v>
      </c>
      <c r="D71" s="83">
        <v>0</v>
      </c>
      <c r="E71" s="83">
        <v>0</v>
      </c>
      <c r="F71" s="33">
        <f t="shared" si="4"/>
        <v>0</v>
      </c>
      <c r="G71" s="26">
        <v>0</v>
      </c>
      <c r="H71" s="82"/>
    </row>
    <row r="72" spans="1:8" s="89" customFormat="1" ht="27.75" customHeight="1">
      <c r="A72" s="100"/>
      <c r="B72" s="95"/>
      <c r="C72" s="76" t="s">
        <v>159</v>
      </c>
      <c r="D72" s="83">
        <v>0</v>
      </c>
      <c r="E72" s="83">
        <v>0</v>
      </c>
      <c r="F72" s="33">
        <f t="shared" si="4"/>
        <v>0</v>
      </c>
      <c r="G72" s="26">
        <v>0</v>
      </c>
      <c r="H72" s="82"/>
    </row>
    <row r="73" spans="1:8" s="89" customFormat="1" ht="24.75" customHeight="1">
      <c r="A73" s="102"/>
      <c r="B73" s="96"/>
      <c r="C73" s="76" t="s">
        <v>160</v>
      </c>
      <c r="D73" s="83">
        <v>0</v>
      </c>
      <c r="E73" s="83">
        <v>0</v>
      </c>
      <c r="F73" s="33">
        <f t="shared" si="4"/>
        <v>0</v>
      </c>
      <c r="G73" s="26">
        <v>0</v>
      </c>
      <c r="H73" s="82"/>
    </row>
    <row r="74" spans="1:8" s="89" customFormat="1" ht="20.100000000000001" customHeight="1">
      <c r="A74" s="103" t="s">
        <v>42</v>
      </c>
      <c r="B74" s="162"/>
      <c r="C74" s="104"/>
      <c r="D74" s="87">
        <f>D75</f>
        <v>40800000</v>
      </c>
      <c r="E74" s="87">
        <f>E75</f>
        <v>45800000</v>
      </c>
      <c r="F74" s="163">
        <f t="shared" si="4"/>
        <v>5000000</v>
      </c>
      <c r="G74" s="48">
        <f t="shared" ref="G74:G82" si="6">E74/D74*100</f>
        <v>112.25490196078431</v>
      </c>
      <c r="H74" s="80"/>
    </row>
    <row r="75" spans="1:8" s="89" customFormat="1" ht="20.100000000000001" customHeight="1">
      <c r="A75" s="113"/>
      <c r="B75" s="94" t="s">
        <v>43</v>
      </c>
      <c r="C75" s="97"/>
      <c r="D75" s="83">
        <f>SUM(D76:D80)</f>
        <v>40800000</v>
      </c>
      <c r="E75" s="83">
        <f>SUM(E76:E80)</f>
        <v>45800000</v>
      </c>
      <c r="F75" s="33">
        <f t="shared" si="4"/>
        <v>5000000</v>
      </c>
      <c r="G75" s="26">
        <f t="shared" si="6"/>
        <v>112.25490196078431</v>
      </c>
      <c r="H75" s="82"/>
    </row>
    <row r="76" spans="1:8" s="89" customFormat="1" ht="22.5">
      <c r="A76" s="100"/>
      <c r="B76" s="101"/>
      <c r="C76" s="76" t="s">
        <v>44</v>
      </c>
      <c r="D76" s="83">
        <v>22000000</v>
      </c>
      <c r="E76" s="83">
        <v>22000000</v>
      </c>
      <c r="F76" s="33">
        <f t="shared" si="4"/>
        <v>0</v>
      </c>
      <c r="G76" s="26">
        <f t="shared" si="6"/>
        <v>100</v>
      </c>
      <c r="H76" s="77" t="s">
        <v>82</v>
      </c>
    </row>
    <row r="77" spans="1:8" s="89" customFormat="1" ht="20.100000000000001" customHeight="1">
      <c r="A77" s="93"/>
      <c r="B77" s="101"/>
      <c r="C77" s="76" t="s">
        <v>45</v>
      </c>
      <c r="D77" s="83">
        <v>500000</v>
      </c>
      <c r="E77" s="83">
        <v>500000</v>
      </c>
      <c r="F77" s="33">
        <f t="shared" si="4"/>
        <v>0</v>
      </c>
      <c r="G77" s="26">
        <f t="shared" si="6"/>
        <v>100</v>
      </c>
      <c r="H77" s="82" t="s">
        <v>46</v>
      </c>
    </row>
    <row r="78" spans="1:8" s="89" customFormat="1" ht="20.100000000000001" customHeight="1">
      <c r="A78" s="93"/>
      <c r="B78" s="101"/>
      <c r="C78" s="76" t="s">
        <v>47</v>
      </c>
      <c r="D78" s="83">
        <v>2000000</v>
      </c>
      <c r="E78" s="83">
        <v>3000000</v>
      </c>
      <c r="F78" s="33">
        <f t="shared" si="4"/>
        <v>1000000</v>
      </c>
      <c r="G78" s="26">
        <f t="shared" si="6"/>
        <v>150</v>
      </c>
      <c r="H78" s="82" t="s">
        <v>68</v>
      </c>
    </row>
    <row r="79" spans="1:8" s="89" customFormat="1" ht="20.100000000000001" customHeight="1">
      <c r="A79" s="93"/>
      <c r="B79" s="101"/>
      <c r="C79" s="112" t="s">
        <v>48</v>
      </c>
      <c r="D79" s="83">
        <v>1000000</v>
      </c>
      <c r="E79" s="83">
        <v>5000000</v>
      </c>
      <c r="F79" s="33">
        <f t="shared" si="4"/>
        <v>4000000</v>
      </c>
      <c r="G79" s="26">
        <f t="shared" si="6"/>
        <v>500</v>
      </c>
      <c r="H79" s="82" t="s">
        <v>69</v>
      </c>
    </row>
    <row r="80" spans="1:8" s="89" customFormat="1" ht="20.100000000000001" customHeight="1">
      <c r="A80" s="103"/>
      <c r="B80" s="98"/>
      <c r="C80" s="76" t="s">
        <v>49</v>
      </c>
      <c r="D80" s="83">
        <v>15300000</v>
      </c>
      <c r="E80" s="83">
        <v>15300000</v>
      </c>
      <c r="F80" s="27">
        <f t="shared" si="4"/>
        <v>0</v>
      </c>
      <c r="G80" s="26">
        <f t="shared" si="6"/>
        <v>100</v>
      </c>
      <c r="H80" s="82" t="s">
        <v>83</v>
      </c>
    </row>
    <row r="81" spans="1:8" s="89" customFormat="1" ht="20.100000000000001" customHeight="1">
      <c r="A81" s="103" t="s">
        <v>22</v>
      </c>
      <c r="B81" s="115"/>
      <c r="C81" s="104"/>
      <c r="D81" s="87">
        <f>D82</f>
        <v>43500000</v>
      </c>
      <c r="E81" s="87">
        <f>E82</f>
        <v>112500000</v>
      </c>
      <c r="F81" s="47">
        <f>E81-D81</f>
        <v>69000000</v>
      </c>
      <c r="G81" s="48">
        <f t="shared" si="6"/>
        <v>258.62068965517244</v>
      </c>
      <c r="H81" s="80"/>
    </row>
    <row r="82" spans="1:8" s="89" customFormat="1" ht="20.100000000000001" customHeight="1">
      <c r="A82" s="93"/>
      <c r="B82" s="94" t="s">
        <v>161</v>
      </c>
      <c r="C82" s="97"/>
      <c r="D82" s="83">
        <f>SUM(D83:D93)</f>
        <v>43500000</v>
      </c>
      <c r="E82" s="83">
        <f>SUM(E83:E93)</f>
        <v>112500000</v>
      </c>
      <c r="F82" s="161">
        <f t="shared" ref="F82:F93" si="7">E82-D82</f>
        <v>69000000</v>
      </c>
      <c r="G82" s="42">
        <f t="shared" si="6"/>
        <v>258.62068965517244</v>
      </c>
      <c r="H82" s="82"/>
    </row>
    <row r="83" spans="1:8" s="89" customFormat="1" ht="20.100000000000001" customHeight="1">
      <c r="A83" s="100"/>
      <c r="B83" s="115"/>
      <c r="C83" s="112" t="s">
        <v>162</v>
      </c>
      <c r="D83" s="83">
        <v>0</v>
      </c>
      <c r="E83" s="83">
        <v>0</v>
      </c>
      <c r="F83" s="161">
        <f t="shared" si="7"/>
        <v>0</v>
      </c>
      <c r="G83" s="26">
        <v>0</v>
      </c>
      <c r="H83" s="82"/>
    </row>
    <row r="84" spans="1:8" s="89" customFormat="1" ht="20.100000000000001" customHeight="1">
      <c r="A84" s="100"/>
      <c r="B84" s="115"/>
      <c r="C84" s="116" t="s">
        <v>163</v>
      </c>
      <c r="D84" s="83">
        <v>0</v>
      </c>
      <c r="E84" s="83">
        <v>0</v>
      </c>
      <c r="F84" s="161">
        <f t="shared" si="7"/>
        <v>0</v>
      </c>
      <c r="G84" s="26">
        <v>0</v>
      </c>
      <c r="H84" s="82"/>
    </row>
    <row r="85" spans="1:8" s="89" customFormat="1" ht="20.100000000000001" customHeight="1">
      <c r="A85" s="100"/>
      <c r="B85" s="115"/>
      <c r="C85" s="116" t="s">
        <v>164</v>
      </c>
      <c r="D85" s="78">
        <v>0</v>
      </c>
      <c r="E85" s="78">
        <v>0</v>
      </c>
      <c r="F85" s="161">
        <f t="shared" si="7"/>
        <v>0</v>
      </c>
      <c r="G85" s="26">
        <v>0</v>
      </c>
      <c r="H85" s="84"/>
    </row>
    <row r="86" spans="1:8" s="89" customFormat="1" ht="20.100000000000001" customHeight="1">
      <c r="A86" s="100"/>
      <c r="B86" s="117"/>
      <c r="C86" s="118" t="s">
        <v>165</v>
      </c>
      <c r="D86" s="83">
        <v>7200000</v>
      </c>
      <c r="E86" s="83">
        <v>7200000</v>
      </c>
      <c r="F86" s="161">
        <f t="shared" si="7"/>
        <v>0</v>
      </c>
      <c r="G86" s="42">
        <f t="shared" ref="G86:G87" si="8">E86/D86*100</f>
        <v>100</v>
      </c>
      <c r="H86" s="82" t="s">
        <v>81</v>
      </c>
    </row>
    <row r="87" spans="1:8" s="89" customFormat="1" ht="20.100000000000001" customHeight="1">
      <c r="A87" s="100"/>
      <c r="B87" s="115"/>
      <c r="C87" s="116" t="s">
        <v>166</v>
      </c>
      <c r="D87" s="83">
        <v>6300000</v>
      </c>
      <c r="E87" s="83">
        <v>6300000</v>
      </c>
      <c r="F87" s="161">
        <f t="shared" si="7"/>
        <v>0</v>
      </c>
      <c r="G87" s="42">
        <f t="shared" si="8"/>
        <v>100</v>
      </c>
      <c r="H87" s="82" t="s">
        <v>81</v>
      </c>
    </row>
    <row r="88" spans="1:8" s="89" customFormat="1" ht="20.100000000000001" customHeight="1">
      <c r="A88" s="100"/>
      <c r="B88" s="115"/>
      <c r="C88" s="116" t="s">
        <v>167</v>
      </c>
      <c r="D88" s="78">
        <v>0</v>
      </c>
      <c r="E88" s="78">
        <v>2000000</v>
      </c>
      <c r="F88" s="161">
        <f t="shared" si="7"/>
        <v>2000000</v>
      </c>
      <c r="G88" s="26">
        <v>0</v>
      </c>
      <c r="H88" s="84"/>
    </row>
    <row r="89" spans="1:8" s="89" customFormat="1" ht="20.100000000000001" customHeight="1">
      <c r="A89" s="100"/>
      <c r="B89" s="115"/>
      <c r="C89" s="116" t="s">
        <v>168</v>
      </c>
      <c r="D89" s="78">
        <v>0</v>
      </c>
      <c r="E89" s="78">
        <v>0</v>
      </c>
      <c r="F89" s="161">
        <f t="shared" si="7"/>
        <v>0</v>
      </c>
      <c r="G89" s="42">
        <v>0</v>
      </c>
      <c r="H89" s="84"/>
    </row>
    <row r="90" spans="1:8" s="89" customFormat="1" ht="20.100000000000001" customHeight="1">
      <c r="A90" s="218"/>
      <c r="B90" s="115"/>
      <c r="C90" s="116" t="s">
        <v>196</v>
      </c>
      <c r="D90" s="78">
        <v>0</v>
      </c>
      <c r="E90" s="78">
        <v>52000000</v>
      </c>
      <c r="F90" s="161">
        <f>E90-D90</f>
        <v>52000000</v>
      </c>
      <c r="G90" s="26">
        <v>0</v>
      </c>
      <c r="H90" s="84" t="s">
        <v>197</v>
      </c>
    </row>
    <row r="91" spans="1:8" s="89" customFormat="1" ht="20.100000000000001" customHeight="1">
      <c r="A91" s="218"/>
      <c r="B91" s="115"/>
      <c r="C91" s="116" t="s">
        <v>195</v>
      </c>
      <c r="D91" s="78">
        <v>0</v>
      </c>
      <c r="E91" s="78">
        <v>15000000</v>
      </c>
      <c r="F91" s="161">
        <f>E91-D91</f>
        <v>15000000</v>
      </c>
      <c r="G91" s="26">
        <v>0</v>
      </c>
      <c r="H91" s="84"/>
    </row>
    <row r="92" spans="1:8" s="89" customFormat="1" ht="20.100000000000001" customHeight="1">
      <c r="A92" s="218"/>
      <c r="B92" s="184"/>
      <c r="C92" s="118" t="s">
        <v>169</v>
      </c>
      <c r="D92" s="83">
        <v>12500000</v>
      </c>
      <c r="E92" s="83">
        <v>11250000</v>
      </c>
      <c r="F92" s="187">
        <f t="shared" ref="F92" si="9">E92-D92</f>
        <v>-1250000</v>
      </c>
      <c r="G92" s="26">
        <f>E92/D92*100</f>
        <v>90</v>
      </c>
      <c r="H92" s="82" t="s">
        <v>72</v>
      </c>
    </row>
    <row r="93" spans="1:8" s="89" customFormat="1" ht="20.100000000000001" customHeight="1">
      <c r="A93" s="219"/>
      <c r="B93" s="151"/>
      <c r="C93" s="185" t="s">
        <v>170</v>
      </c>
      <c r="D93" s="186">
        <v>17500000</v>
      </c>
      <c r="E93" s="186">
        <v>18750000</v>
      </c>
      <c r="F93" s="188">
        <f t="shared" si="7"/>
        <v>1250000</v>
      </c>
      <c r="G93" s="31">
        <f>E93/D93*100</f>
        <v>107.14285714285714</v>
      </c>
      <c r="H93" s="86" t="s">
        <v>73</v>
      </c>
    </row>
    <row r="94" spans="1:8" s="89" customFormat="1" ht="20.100000000000001" customHeight="1">
      <c r="A94" s="166" t="s">
        <v>171</v>
      </c>
      <c r="B94" s="178"/>
      <c r="C94" s="168"/>
      <c r="D94" s="169">
        <f>D95</f>
        <v>0</v>
      </c>
      <c r="E94" s="169">
        <f>E95</f>
        <v>0</v>
      </c>
      <c r="F94" s="179">
        <v>0</v>
      </c>
      <c r="G94" s="176">
        <v>0</v>
      </c>
      <c r="H94" s="180"/>
    </row>
    <row r="95" spans="1:8" s="89" customFormat="1" ht="20.100000000000001" customHeight="1">
      <c r="A95" s="120"/>
      <c r="B95" s="94" t="s">
        <v>23</v>
      </c>
      <c r="C95" s="119"/>
      <c r="D95" s="83">
        <f>D96</f>
        <v>0</v>
      </c>
      <c r="E95" s="83">
        <f>E96</f>
        <v>0</v>
      </c>
      <c r="F95" s="27">
        <v>0</v>
      </c>
      <c r="G95" s="26">
        <v>0</v>
      </c>
      <c r="H95" s="82"/>
    </row>
    <row r="96" spans="1:8" s="89" customFormat="1" ht="20.100000000000001" customHeight="1">
      <c r="A96" s="103"/>
      <c r="B96" s="121"/>
      <c r="C96" s="76" t="s">
        <v>174</v>
      </c>
      <c r="D96" s="83">
        <v>0</v>
      </c>
      <c r="E96" s="83">
        <v>0</v>
      </c>
      <c r="F96" s="27">
        <v>0</v>
      </c>
      <c r="G96" s="26">
        <v>0</v>
      </c>
      <c r="H96" s="82"/>
    </row>
    <row r="97" spans="1:8" s="89" customFormat="1" ht="20.100000000000001" customHeight="1">
      <c r="A97" s="103" t="s">
        <v>172</v>
      </c>
      <c r="B97" s="91"/>
      <c r="C97" s="104"/>
      <c r="D97" s="87">
        <f>D100</f>
        <v>0</v>
      </c>
      <c r="E97" s="87">
        <f>E100</f>
        <v>0</v>
      </c>
      <c r="F97" s="156">
        <v>0</v>
      </c>
      <c r="G97" s="42">
        <v>0</v>
      </c>
      <c r="H97" s="80"/>
    </row>
    <row r="98" spans="1:8" s="89" customFormat="1" ht="20.100000000000001" customHeight="1">
      <c r="A98" s="93"/>
      <c r="B98" s="94" t="s">
        <v>173</v>
      </c>
      <c r="C98" s="97"/>
      <c r="D98" s="83">
        <f>D100</f>
        <v>0</v>
      </c>
      <c r="E98" s="83">
        <f>E100</f>
        <v>0</v>
      </c>
      <c r="F98" s="27">
        <v>0</v>
      </c>
      <c r="G98" s="26">
        <v>0</v>
      </c>
      <c r="H98" s="82"/>
    </row>
    <row r="99" spans="1:8" s="89" customFormat="1" ht="20.100000000000001" customHeight="1">
      <c r="A99" s="100"/>
      <c r="B99" s="122"/>
      <c r="C99" s="76" t="s">
        <v>175</v>
      </c>
      <c r="D99" s="83">
        <v>0</v>
      </c>
      <c r="E99" s="83">
        <v>0</v>
      </c>
      <c r="F99" s="27">
        <v>0</v>
      </c>
      <c r="G99" s="26">
        <v>0</v>
      </c>
      <c r="H99" s="82"/>
    </row>
    <row r="100" spans="1:8" s="89" customFormat="1" ht="20.100000000000001" customHeight="1">
      <c r="A100" s="102"/>
      <c r="B100" s="160"/>
      <c r="C100" s="76" t="s">
        <v>176</v>
      </c>
      <c r="D100" s="83">
        <v>0</v>
      </c>
      <c r="E100" s="83">
        <v>0</v>
      </c>
      <c r="F100" s="27">
        <v>0</v>
      </c>
      <c r="G100" s="26">
        <v>0</v>
      </c>
      <c r="H100" s="82"/>
    </row>
    <row r="101" spans="1:8" s="89" customFormat="1" ht="20.100000000000001" customHeight="1">
      <c r="A101" s="103" t="s">
        <v>25</v>
      </c>
      <c r="B101" s="91"/>
      <c r="C101" s="104"/>
      <c r="D101" s="87">
        <f>D103</f>
        <v>5000000</v>
      </c>
      <c r="E101" s="87">
        <f>E103</f>
        <v>5000000</v>
      </c>
      <c r="F101" s="47">
        <f t="shared" ref="F101:F106" si="10">E101-D101</f>
        <v>0</v>
      </c>
      <c r="G101" s="48">
        <f t="shared" ref="G101:G106" si="11">E101/D101*100</f>
        <v>100</v>
      </c>
      <c r="H101" s="80"/>
    </row>
    <row r="102" spans="1:8" s="89" customFormat="1" ht="20.100000000000001" customHeight="1">
      <c r="A102" s="93"/>
      <c r="B102" s="94" t="s">
        <v>177</v>
      </c>
      <c r="C102" s="97"/>
      <c r="D102" s="83">
        <f>D103</f>
        <v>5000000</v>
      </c>
      <c r="E102" s="83">
        <f>E103</f>
        <v>5000000</v>
      </c>
      <c r="F102" s="34">
        <f t="shared" si="10"/>
        <v>0</v>
      </c>
      <c r="G102" s="26">
        <f t="shared" si="11"/>
        <v>100</v>
      </c>
      <c r="H102" s="82"/>
    </row>
    <row r="103" spans="1:8" s="89" customFormat="1" ht="19.5" customHeight="1">
      <c r="A103" s="100"/>
      <c r="B103" s="122"/>
      <c r="C103" s="76" t="s">
        <v>25</v>
      </c>
      <c r="D103" s="83">
        <v>5000000</v>
      </c>
      <c r="E103" s="83">
        <v>5000000</v>
      </c>
      <c r="F103" s="34">
        <f t="shared" si="10"/>
        <v>0</v>
      </c>
      <c r="G103" s="26">
        <f t="shared" si="11"/>
        <v>100</v>
      </c>
      <c r="H103" s="82" t="s">
        <v>74</v>
      </c>
    </row>
    <row r="104" spans="1:8" s="89" customFormat="1" ht="20.100000000000001" customHeight="1">
      <c r="A104" s="90" t="s">
        <v>178</v>
      </c>
      <c r="B104" s="99"/>
      <c r="C104" s="97"/>
      <c r="D104" s="81">
        <f>D105</f>
        <v>170969180</v>
      </c>
      <c r="E104" s="81">
        <f>E105</f>
        <v>171061190</v>
      </c>
      <c r="F104" s="49">
        <f t="shared" si="10"/>
        <v>92010</v>
      </c>
      <c r="G104" s="45">
        <f t="shared" si="11"/>
        <v>100.05381671714164</v>
      </c>
      <c r="H104" s="82"/>
    </row>
    <row r="105" spans="1:8" s="89" customFormat="1" ht="20.100000000000001" customHeight="1">
      <c r="A105" s="93"/>
      <c r="B105" s="94" t="s">
        <v>26</v>
      </c>
      <c r="C105" s="119"/>
      <c r="D105" s="78">
        <f>D106+D107</f>
        <v>170969180</v>
      </c>
      <c r="E105" s="78">
        <f>E106+E107</f>
        <v>171061190</v>
      </c>
      <c r="F105" s="34">
        <f t="shared" si="10"/>
        <v>92010</v>
      </c>
      <c r="G105" s="26">
        <f t="shared" si="11"/>
        <v>100.05381671714164</v>
      </c>
      <c r="H105" s="84"/>
    </row>
    <row r="106" spans="1:8" s="89" customFormat="1" ht="33.75">
      <c r="A106" s="100"/>
      <c r="B106" s="123"/>
      <c r="C106" s="112" t="s">
        <v>26</v>
      </c>
      <c r="D106" s="78">
        <v>170969180</v>
      </c>
      <c r="E106" s="78">
        <v>171061190</v>
      </c>
      <c r="F106" s="34">
        <f t="shared" si="10"/>
        <v>92010</v>
      </c>
      <c r="G106" s="26">
        <f t="shared" si="11"/>
        <v>100.05381671714164</v>
      </c>
      <c r="H106" s="88" t="s">
        <v>198</v>
      </c>
    </row>
    <row r="107" spans="1:8" s="89" customFormat="1" ht="20.100000000000001" customHeight="1">
      <c r="A107" s="105"/>
      <c r="B107" s="124"/>
      <c r="C107" s="107" t="s">
        <v>179</v>
      </c>
      <c r="D107" s="85">
        <v>0</v>
      </c>
      <c r="E107" s="85">
        <v>0</v>
      </c>
      <c r="F107" s="43">
        <v>0</v>
      </c>
      <c r="G107" s="31">
        <v>0</v>
      </c>
      <c r="H107" s="86"/>
    </row>
    <row r="108" spans="1:8" ht="18" customHeight="1">
      <c r="F108" s="30"/>
      <c r="G108" s="35"/>
    </row>
  </sheetData>
  <mergeCells count="19">
    <mergeCell ref="A48:C48"/>
    <mergeCell ref="A90:A93"/>
    <mergeCell ref="F3:G3"/>
    <mergeCell ref="A3:A4"/>
    <mergeCell ref="B3:B4"/>
    <mergeCell ref="C3:C4"/>
    <mergeCell ref="D3:D4"/>
    <mergeCell ref="A46:A47"/>
    <mergeCell ref="B46:B47"/>
    <mergeCell ref="C46:C47"/>
    <mergeCell ref="D46:D47"/>
    <mergeCell ref="F46:G46"/>
    <mergeCell ref="E3:E4"/>
    <mergeCell ref="E46:E47"/>
    <mergeCell ref="H46:H47"/>
    <mergeCell ref="A1:H1"/>
    <mergeCell ref="A5:C5"/>
    <mergeCell ref="A44:H44"/>
    <mergeCell ref="H3:H4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4" firstPageNumber="54" fitToHeight="0" orientation="landscape" useFirstPageNumber="1" r:id="rId1"/>
  <headerFooter>
    <oddFooter>&amp;C&amp;P&amp;R무일복지재단(2022.09.05)</oddFooter>
  </headerFooter>
  <rowBreaks count="4" manualBreakCount="4">
    <brk id="23" max="7" man="1"/>
    <brk id="43" max="7" man="1"/>
    <brk id="66" max="7" man="1"/>
    <brk id="93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view="pageBreakPreview" topLeftCell="A19" zoomScaleNormal="100" zoomScaleSheetLayoutView="100" workbookViewId="0">
      <selection activeCell="C55" sqref="C55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47" t="s">
        <v>201</v>
      </c>
      <c r="B1" s="247"/>
      <c r="C1" s="247"/>
      <c r="D1" s="247"/>
      <c r="E1" s="247"/>
    </row>
    <row r="2" spans="1:5" ht="24.95" customHeight="1">
      <c r="A2" s="129" t="s">
        <v>66</v>
      </c>
      <c r="B2" s="129"/>
      <c r="C2" s="130"/>
      <c r="D2" s="131"/>
      <c r="E2" s="22"/>
    </row>
    <row r="3" spans="1:5" ht="24.95" customHeight="1">
      <c r="A3" s="132" t="s">
        <v>64</v>
      </c>
      <c r="B3" s="133"/>
      <c r="C3" s="134"/>
      <c r="D3" s="134"/>
      <c r="E3" s="22" t="s">
        <v>65</v>
      </c>
    </row>
    <row r="4" spans="1:5" ht="24.95" customHeight="1">
      <c r="A4" s="248" t="s">
        <v>62</v>
      </c>
      <c r="B4" s="249"/>
      <c r="C4" s="135" t="s">
        <v>199</v>
      </c>
      <c r="D4" s="135" t="s">
        <v>200</v>
      </c>
      <c r="E4" s="125" t="s">
        <v>55</v>
      </c>
    </row>
    <row r="5" spans="1:5" ht="24.95" customHeight="1">
      <c r="A5" s="253" t="s">
        <v>180</v>
      </c>
      <c r="B5" s="250" t="s">
        <v>181</v>
      </c>
      <c r="C5" s="78">
        <v>43500000</v>
      </c>
      <c r="D5" s="78">
        <v>53500000</v>
      </c>
      <c r="E5" s="137">
        <f>D5-C5</f>
        <v>10000000</v>
      </c>
    </row>
    <row r="6" spans="1:5" ht="24.95" customHeight="1">
      <c r="A6" s="240"/>
      <c r="B6" s="235"/>
      <c r="C6" s="251" t="s">
        <v>202</v>
      </c>
      <c r="D6" s="237"/>
      <c r="E6" s="238"/>
    </row>
    <row r="7" spans="1:5" ht="24.95" customHeight="1">
      <c r="A7" s="239" t="s">
        <v>203</v>
      </c>
      <c r="B7" s="232" t="s">
        <v>204</v>
      </c>
      <c r="C7" s="78">
        <v>0</v>
      </c>
      <c r="D7" s="78">
        <v>67000000</v>
      </c>
      <c r="E7" s="137">
        <f>D7-C7</f>
        <v>67000000</v>
      </c>
    </row>
    <row r="8" spans="1:5" ht="24.95" customHeight="1">
      <c r="A8" s="254"/>
      <c r="B8" s="233"/>
      <c r="C8" s="252" t="s">
        <v>205</v>
      </c>
      <c r="D8" s="242"/>
      <c r="E8" s="243"/>
    </row>
    <row r="9" spans="1:5" ht="24.95" customHeight="1">
      <c r="A9" s="132" t="s">
        <v>63</v>
      </c>
      <c r="B9" s="133"/>
      <c r="C9" s="134"/>
      <c r="D9" s="134"/>
      <c r="E9" s="22" t="s">
        <v>61</v>
      </c>
    </row>
    <row r="10" spans="1:5" ht="24.95" customHeight="1">
      <c r="A10" s="248" t="s">
        <v>62</v>
      </c>
      <c r="B10" s="249"/>
      <c r="C10" s="135" t="s">
        <v>77</v>
      </c>
      <c r="D10" s="135" t="s">
        <v>78</v>
      </c>
      <c r="E10" s="125" t="s">
        <v>55</v>
      </c>
    </row>
    <row r="11" spans="1:5" ht="24.95" customHeight="1">
      <c r="A11" s="240" t="s">
        <v>231</v>
      </c>
      <c r="B11" s="246" t="s">
        <v>182</v>
      </c>
      <c r="C11" s="146">
        <v>6319810</v>
      </c>
      <c r="D11" s="146">
        <v>6801770</v>
      </c>
      <c r="E11" s="183">
        <f>D11-C11</f>
        <v>481960</v>
      </c>
    </row>
    <row r="12" spans="1:5" ht="24.95" customHeight="1">
      <c r="A12" s="240"/>
      <c r="B12" s="235"/>
      <c r="C12" s="236" t="s">
        <v>206</v>
      </c>
      <c r="D12" s="237"/>
      <c r="E12" s="238"/>
    </row>
    <row r="13" spans="1:5" ht="24.95" customHeight="1">
      <c r="A13" s="240"/>
      <c r="B13" s="246" t="s">
        <v>183</v>
      </c>
      <c r="C13" s="146">
        <v>2872230</v>
      </c>
      <c r="D13" s="146">
        <v>2912390</v>
      </c>
      <c r="E13" s="183">
        <f>D13-C13</f>
        <v>40160</v>
      </c>
    </row>
    <row r="14" spans="1:5" ht="24.95" customHeight="1">
      <c r="A14" s="240"/>
      <c r="B14" s="235"/>
      <c r="C14" s="236" t="s">
        <v>207</v>
      </c>
      <c r="D14" s="237"/>
      <c r="E14" s="238"/>
    </row>
    <row r="15" spans="1:5" ht="24.95" customHeight="1">
      <c r="A15" s="240"/>
      <c r="B15" s="246" t="s">
        <v>184</v>
      </c>
      <c r="C15" s="146">
        <v>3395580</v>
      </c>
      <c r="D15" s="146">
        <v>3681450</v>
      </c>
      <c r="E15" s="183">
        <f>D15-C15</f>
        <v>285870</v>
      </c>
    </row>
    <row r="16" spans="1:5" ht="24.95" customHeight="1">
      <c r="A16" s="245"/>
      <c r="B16" s="235"/>
      <c r="C16" s="236" t="s">
        <v>207</v>
      </c>
      <c r="D16" s="237"/>
      <c r="E16" s="238"/>
    </row>
    <row r="17" spans="1:5" ht="24.95" customHeight="1">
      <c r="A17" s="239" t="s">
        <v>208</v>
      </c>
      <c r="B17" s="234" t="s">
        <v>209</v>
      </c>
      <c r="C17" s="78">
        <v>500000</v>
      </c>
      <c r="D17" s="78">
        <v>1000000</v>
      </c>
      <c r="E17" s="137">
        <f>D17-C17</f>
        <v>500000</v>
      </c>
    </row>
    <row r="18" spans="1:5" ht="24.95" customHeight="1">
      <c r="A18" s="240"/>
      <c r="B18" s="235"/>
      <c r="C18" s="236" t="s">
        <v>211</v>
      </c>
      <c r="D18" s="237"/>
      <c r="E18" s="238"/>
    </row>
    <row r="19" spans="1:5" ht="24.95" customHeight="1">
      <c r="A19" s="240"/>
      <c r="B19" s="234" t="s">
        <v>210</v>
      </c>
      <c r="C19" s="78">
        <v>1700000</v>
      </c>
      <c r="D19" s="78">
        <v>3000000</v>
      </c>
      <c r="E19" s="137">
        <f>D19-C19</f>
        <v>1300000</v>
      </c>
    </row>
    <row r="20" spans="1:5" ht="24.95" customHeight="1">
      <c r="A20" s="245"/>
      <c r="B20" s="235"/>
      <c r="C20" s="236" t="s">
        <v>212</v>
      </c>
      <c r="D20" s="237"/>
      <c r="E20" s="238"/>
    </row>
    <row r="21" spans="1:5" ht="24.95" customHeight="1">
      <c r="A21" s="239" t="s">
        <v>213</v>
      </c>
      <c r="B21" s="234" t="s">
        <v>214</v>
      </c>
      <c r="C21" s="78">
        <v>2600000</v>
      </c>
      <c r="D21" s="78">
        <v>2900000</v>
      </c>
      <c r="E21" s="137">
        <f>D21-C21</f>
        <v>300000</v>
      </c>
    </row>
    <row r="22" spans="1:5" ht="24.95" customHeight="1">
      <c r="A22" s="240"/>
      <c r="B22" s="235"/>
      <c r="C22" s="236" t="s">
        <v>215</v>
      </c>
      <c r="D22" s="237"/>
      <c r="E22" s="238"/>
    </row>
    <row r="23" spans="1:5" ht="24.95" customHeight="1">
      <c r="A23" s="239" t="s">
        <v>185</v>
      </c>
      <c r="B23" s="234" t="s">
        <v>216</v>
      </c>
      <c r="C23" s="78">
        <v>2000000</v>
      </c>
      <c r="D23" s="78">
        <v>3000000</v>
      </c>
      <c r="E23" s="137">
        <f>D23-C23</f>
        <v>1000000</v>
      </c>
    </row>
    <row r="24" spans="1:5" ht="24.95" customHeight="1">
      <c r="A24" s="240"/>
      <c r="B24" s="235"/>
      <c r="C24" s="236" t="s">
        <v>218</v>
      </c>
      <c r="D24" s="237"/>
      <c r="E24" s="238"/>
    </row>
    <row r="25" spans="1:5" ht="24.95" customHeight="1">
      <c r="A25" s="240"/>
      <c r="B25" s="234" t="s">
        <v>217</v>
      </c>
      <c r="C25" s="78">
        <v>1000000</v>
      </c>
      <c r="D25" s="78">
        <v>5000000</v>
      </c>
      <c r="E25" s="137">
        <f>D25-C25</f>
        <v>4000000</v>
      </c>
    </row>
    <row r="26" spans="1:5" ht="24.95" customHeight="1">
      <c r="A26" s="254"/>
      <c r="B26" s="244"/>
      <c r="C26" s="241" t="s">
        <v>219</v>
      </c>
      <c r="D26" s="242"/>
      <c r="E26" s="243"/>
    </row>
    <row r="27" spans="1:5" ht="24.95" customHeight="1">
      <c r="A27" s="253" t="s">
        <v>220</v>
      </c>
      <c r="B27" s="255" t="s">
        <v>221</v>
      </c>
      <c r="C27" s="181">
        <v>0</v>
      </c>
      <c r="D27" s="181">
        <v>2000000</v>
      </c>
      <c r="E27" s="182">
        <f>D27-C27</f>
        <v>2000000</v>
      </c>
    </row>
    <row r="28" spans="1:5" ht="24.95" customHeight="1">
      <c r="A28" s="240"/>
      <c r="B28" s="235"/>
      <c r="C28" s="236" t="s">
        <v>226</v>
      </c>
      <c r="D28" s="237"/>
      <c r="E28" s="238"/>
    </row>
    <row r="29" spans="1:5" ht="24.95" customHeight="1">
      <c r="A29" s="240"/>
      <c r="B29" s="234" t="s">
        <v>222</v>
      </c>
      <c r="C29" s="78">
        <v>0</v>
      </c>
      <c r="D29" s="78">
        <v>52000000</v>
      </c>
      <c r="E29" s="137">
        <f>D29-C29</f>
        <v>52000000</v>
      </c>
    </row>
    <row r="30" spans="1:5" ht="24.95" customHeight="1">
      <c r="A30" s="240"/>
      <c r="B30" s="235"/>
      <c r="C30" s="236" t="s">
        <v>227</v>
      </c>
      <c r="D30" s="237"/>
      <c r="E30" s="238"/>
    </row>
    <row r="31" spans="1:5" ht="24.95" customHeight="1">
      <c r="A31" s="240"/>
      <c r="B31" s="234" t="s">
        <v>223</v>
      </c>
      <c r="C31" s="78">
        <v>0</v>
      </c>
      <c r="D31" s="78">
        <v>15000000</v>
      </c>
      <c r="E31" s="137">
        <f>D31-C31</f>
        <v>15000000</v>
      </c>
    </row>
    <row r="32" spans="1:5" ht="24.95" customHeight="1">
      <c r="A32" s="240"/>
      <c r="B32" s="235"/>
      <c r="C32" s="236" t="s">
        <v>227</v>
      </c>
      <c r="D32" s="237"/>
      <c r="E32" s="238"/>
    </row>
    <row r="33" spans="1:5" ht="24.95" customHeight="1">
      <c r="A33" s="240"/>
      <c r="B33" s="234" t="s">
        <v>224</v>
      </c>
      <c r="C33" s="78">
        <v>12500000</v>
      </c>
      <c r="D33" s="78">
        <v>11250000</v>
      </c>
      <c r="E33" s="137">
        <f>D33-C33</f>
        <v>-1250000</v>
      </c>
    </row>
    <row r="34" spans="1:5" ht="24.95" customHeight="1">
      <c r="A34" s="240"/>
      <c r="B34" s="235"/>
      <c r="C34" s="236" t="s">
        <v>228</v>
      </c>
      <c r="D34" s="237"/>
      <c r="E34" s="238"/>
    </row>
    <row r="35" spans="1:5" ht="24.95" customHeight="1">
      <c r="A35" s="240"/>
      <c r="B35" s="234" t="s">
        <v>225</v>
      </c>
      <c r="C35" s="78">
        <v>17500000</v>
      </c>
      <c r="D35" s="78">
        <v>18750000</v>
      </c>
      <c r="E35" s="137">
        <f>D35-C35</f>
        <v>1250000</v>
      </c>
    </row>
    <row r="36" spans="1:5" ht="24.95" customHeight="1">
      <c r="A36" s="245"/>
      <c r="B36" s="235"/>
      <c r="C36" s="236" t="s">
        <v>229</v>
      </c>
      <c r="D36" s="237"/>
      <c r="E36" s="238"/>
    </row>
    <row r="37" spans="1:5" ht="24.95" customHeight="1">
      <c r="A37" s="230" t="s">
        <v>187</v>
      </c>
      <c r="B37" s="232" t="s">
        <v>186</v>
      </c>
      <c r="C37" s="78">
        <v>170969180</v>
      </c>
      <c r="D37" s="78">
        <v>171061190</v>
      </c>
      <c r="E37" s="138">
        <f>D37-C37</f>
        <v>92010</v>
      </c>
    </row>
    <row r="38" spans="1:5" ht="38.25" customHeight="1">
      <c r="A38" s="231"/>
      <c r="B38" s="233"/>
      <c r="C38" s="227" t="s">
        <v>230</v>
      </c>
      <c r="D38" s="228"/>
      <c r="E38" s="229"/>
    </row>
    <row r="39" spans="1:5" ht="24.95" customHeight="1"/>
    <row r="40" spans="1:5" ht="24.95" customHeight="1"/>
    <row r="41" spans="1:5" ht="24.95" customHeight="1"/>
    <row r="42" spans="1:5" ht="24.95" customHeight="1"/>
    <row r="43" spans="1:5" ht="24.95" customHeight="1"/>
    <row r="44" spans="1:5" ht="24.95" customHeight="1"/>
  </sheetData>
  <mergeCells count="43">
    <mergeCell ref="C36:E36"/>
    <mergeCell ref="A27:A36"/>
    <mergeCell ref="A11:A16"/>
    <mergeCell ref="B11:B12"/>
    <mergeCell ref="B23:B24"/>
    <mergeCell ref="C24:E24"/>
    <mergeCell ref="B31:B32"/>
    <mergeCell ref="C32:E32"/>
    <mergeCell ref="A23:A26"/>
    <mergeCell ref="B27:B28"/>
    <mergeCell ref="C28:E28"/>
    <mergeCell ref="B29:B30"/>
    <mergeCell ref="C30:E30"/>
    <mergeCell ref="C12:E12"/>
    <mergeCell ref="B13:B14"/>
    <mergeCell ref="C14:E14"/>
    <mergeCell ref="B15:B16"/>
    <mergeCell ref="C16:E16"/>
    <mergeCell ref="A1:E1"/>
    <mergeCell ref="A4:B4"/>
    <mergeCell ref="A10:B10"/>
    <mergeCell ref="B5:B6"/>
    <mergeCell ref="C6:E6"/>
    <mergeCell ref="B7:B8"/>
    <mergeCell ref="C8:E8"/>
    <mergeCell ref="A5:A6"/>
    <mergeCell ref="A7:A8"/>
    <mergeCell ref="C38:E38"/>
    <mergeCell ref="A37:A38"/>
    <mergeCell ref="B37:B38"/>
    <mergeCell ref="B17:B18"/>
    <mergeCell ref="C18:E18"/>
    <mergeCell ref="B19:B20"/>
    <mergeCell ref="C20:E20"/>
    <mergeCell ref="A21:A22"/>
    <mergeCell ref="C26:E26"/>
    <mergeCell ref="B21:B22"/>
    <mergeCell ref="C22:E22"/>
    <mergeCell ref="B25:B26"/>
    <mergeCell ref="A17:A20"/>
    <mergeCell ref="B33:B34"/>
    <mergeCell ref="C34:E34"/>
    <mergeCell ref="B35:B3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59" fitToHeight="0" orientation="portrait" useFirstPageNumber="1" r:id="rId1"/>
  <headerFooter>
    <oddFooter>&amp;C&amp;P&amp;R무일복지재단(2022.09.05)</oddFooter>
  </headerFooter>
  <rowBreaks count="1" manualBreakCount="1">
    <brk id="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2022-09-22T08:18:08Z</cp:lastPrinted>
  <dcterms:created xsi:type="dcterms:W3CDTF">2016-12-02T10:13:32Z</dcterms:created>
  <dcterms:modified xsi:type="dcterms:W3CDTF">2022-10-04T08:42:37Z</dcterms:modified>
</cp:coreProperties>
</file>