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결산추경 및 최초예산\최초예산\"/>
    </mc:Choice>
  </mc:AlternateContent>
  <xr:revisionPtr revIDLastSave="0" documentId="8_{EB33289B-8C07-444E-B1D3-7F58EA7EDA49}" xr6:coauthVersionLast="46" xr6:coauthVersionMax="46" xr10:uidLastSave="{00000000-0000-0000-0000-000000000000}"/>
  <bookViews>
    <workbookView xWindow="795" yWindow="2385" windowWidth="14160" windowHeight="11550" xr2:uid="{D21804A7-B1A3-43E3-A27D-5BB2F5220799}"/>
  </bookViews>
  <sheets>
    <sheet name="일반사업예산" sheetId="2" r:id="rId1"/>
    <sheet name="식사배달사업예산" sheetId="3" r:id="rId2"/>
    <sheet name="노인맞춤돌봄예산" sheetId="4" r:id="rId3"/>
    <sheet name="특별회계예산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Consolidate_Area" localSheetId="2">노인맞춤돌봄예산!$A$1:$E$22</definedName>
    <definedName name="_xlnm.Consolidate_Area" localSheetId="1">식사배달사업예산!$A$1:$E$16</definedName>
    <definedName name="_xlnm.Consolidate_Area" localSheetId="0">일반사업예산!$A$1:$E$23</definedName>
    <definedName name="_xlnm.Consolidate_Area" localSheetId="3">특별회계예산!$A$1:$E$17</definedName>
    <definedName name="_xlnm.Consolidate_Area">#REF!</definedName>
    <definedName name="_xlnm.Print_Area" localSheetId="2">노인맞춤돌봄예산!$A$1:$E$22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5" i="5" s="1"/>
  <c r="D6" i="5"/>
  <c r="D5" i="5" s="1"/>
  <c r="C7" i="5"/>
  <c r="D7" i="5"/>
  <c r="E7" i="5" s="1"/>
  <c r="C8" i="5"/>
  <c r="D8" i="5"/>
  <c r="E8" i="5"/>
  <c r="C14" i="5"/>
  <c r="C13" i="5" s="1"/>
  <c r="D15" i="5"/>
  <c r="D13" i="5" s="1"/>
  <c r="E13" i="5" s="1"/>
  <c r="D16" i="5"/>
  <c r="E16" i="5" s="1"/>
  <c r="E5" i="5" l="1"/>
  <c r="E15" i="5"/>
  <c r="E6" i="5"/>
  <c r="E14" i="5"/>
  <c r="C6" i="4" l="1"/>
  <c r="C5" i="4" s="1"/>
  <c r="D6" i="4"/>
  <c r="C7" i="4"/>
  <c r="D7" i="4"/>
  <c r="E7" i="4" s="1"/>
  <c r="C8" i="4"/>
  <c r="D8" i="4"/>
  <c r="E8" i="4"/>
  <c r="C9" i="4"/>
  <c r="D9" i="4"/>
  <c r="E9" i="4" s="1"/>
  <c r="C10" i="4"/>
  <c r="E10" i="4" s="1"/>
  <c r="D10" i="4"/>
  <c r="C16" i="4"/>
  <c r="C15" i="4" s="1"/>
  <c r="D16" i="4"/>
  <c r="E16" i="4"/>
  <c r="C17" i="4"/>
  <c r="D17" i="4"/>
  <c r="E17" i="4" s="1"/>
  <c r="C18" i="4"/>
  <c r="E18" i="4" s="1"/>
  <c r="D18" i="4"/>
  <c r="C19" i="4"/>
  <c r="D19" i="4"/>
  <c r="E19" i="4" s="1"/>
  <c r="C20" i="4"/>
  <c r="D20" i="4"/>
  <c r="E20" i="4"/>
  <c r="C21" i="4"/>
  <c r="D21" i="4"/>
  <c r="E21" i="4" s="1"/>
  <c r="C22" i="4"/>
  <c r="E22" i="4" s="1"/>
  <c r="D22" i="4"/>
  <c r="E6" i="4" l="1"/>
  <c r="D5" i="4"/>
  <c r="E5" i="4" s="1"/>
  <c r="D15" i="4"/>
  <c r="E15" i="4" s="1"/>
  <c r="C6" i="3" l="1"/>
  <c r="C5" i="3" s="1"/>
  <c r="D6" i="3"/>
  <c r="D5" i="3" s="1"/>
  <c r="E5" i="3" s="1"/>
  <c r="C7" i="3"/>
  <c r="D7" i="3"/>
  <c r="E7" i="3" s="1"/>
  <c r="C13" i="3"/>
  <c r="C12" i="3" s="1"/>
  <c r="D13" i="3"/>
  <c r="E13" i="3"/>
  <c r="C14" i="3"/>
  <c r="D14" i="3"/>
  <c r="E14" i="3" s="1"/>
  <c r="C15" i="3"/>
  <c r="D15" i="3"/>
  <c r="E15" i="3" s="1"/>
  <c r="D12" i="3" l="1"/>
  <c r="E12" i="3" s="1"/>
  <c r="E6" i="3"/>
  <c r="C5" i="2" l="1"/>
  <c r="C6" i="2"/>
  <c r="D6" i="2"/>
  <c r="D5" i="2" s="1"/>
  <c r="E5" i="2" s="1"/>
  <c r="C7" i="2"/>
  <c r="D7" i="2"/>
  <c r="E7" i="2"/>
  <c r="C8" i="2"/>
  <c r="D8" i="2"/>
  <c r="E8" i="2" s="1"/>
  <c r="C9" i="2"/>
  <c r="E9" i="2" s="1"/>
  <c r="D9" i="2"/>
  <c r="C10" i="2"/>
  <c r="D10" i="2"/>
  <c r="E10" i="2" s="1"/>
  <c r="C16" i="2"/>
  <c r="D16" i="2"/>
  <c r="D15" i="2" s="1"/>
  <c r="E16" i="2"/>
  <c r="C17" i="2"/>
  <c r="C15" i="2" s="1"/>
  <c r="D17" i="2"/>
  <c r="C18" i="2"/>
  <c r="D18" i="2"/>
  <c r="E18" i="2" s="1"/>
  <c r="C19" i="2"/>
  <c r="D19" i="2"/>
  <c r="E19" i="2"/>
  <c r="C20" i="2"/>
  <c r="D20" i="2"/>
  <c r="E20" i="2"/>
  <c r="C21" i="2"/>
  <c r="E21" i="2" s="1"/>
  <c r="D21" i="2"/>
  <c r="C22" i="2"/>
  <c r="D22" i="2"/>
  <c r="E22" i="2" s="1"/>
  <c r="E15" i="2" l="1"/>
  <c r="E17" i="2"/>
  <c r="E6" i="2"/>
</calcChain>
</file>

<file path=xl/sharedStrings.xml><?xml version="1.0" encoding="utf-8"?>
<sst xmlns="http://schemas.openxmlformats.org/spreadsheetml/2006/main" count="143" uniqueCount="62">
  <si>
    <t>예비비 및 기타</t>
  </si>
  <si>
    <t>잡지출</t>
    <phoneticPr fontId="5" type="noConversion"/>
  </si>
  <si>
    <t>프로그램사업비</t>
    <phoneticPr fontId="5" type="noConversion"/>
  </si>
  <si>
    <t>사업비</t>
  </si>
  <si>
    <t>시설비</t>
    <phoneticPr fontId="5" type="noConversion"/>
  </si>
  <si>
    <t>재산조성비</t>
    <phoneticPr fontId="5" type="noConversion"/>
  </si>
  <si>
    <t>운   영   비</t>
    <phoneticPr fontId="5" type="noConversion"/>
  </si>
  <si>
    <t>업무추진비</t>
    <phoneticPr fontId="5" type="noConversion"/>
  </si>
  <si>
    <t>인건비</t>
    <phoneticPr fontId="5" type="noConversion"/>
  </si>
  <si>
    <t>사무비</t>
  </si>
  <si>
    <t>총       계</t>
  </si>
  <si>
    <t>증 감(B-A)</t>
  </si>
  <si>
    <t>2023년 최초예산(B)</t>
  </si>
  <si>
    <t>결산추경예산(A)</t>
  </si>
  <si>
    <t>항</t>
  </si>
  <si>
    <t>관</t>
  </si>
  <si>
    <t>세                    출</t>
  </si>
  <si>
    <t>(단위 : 원)</t>
  </si>
  <si>
    <t>잡      수      입</t>
  </si>
  <si>
    <t>잡       수      입</t>
  </si>
  <si>
    <t>이      월      금</t>
  </si>
  <si>
    <t>전입금수입</t>
  </si>
  <si>
    <t>후원금수입</t>
  </si>
  <si>
    <t>보조금수입</t>
  </si>
  <si>
    <t>총        계</t>
  </si>
  <si>
    <t>2023년 최초예산(B)</t>
    <phoneticPr fontId="5" type="noConversion"/>
  </si>
  <si>
    <t>결산추경예산(A)</t>
    <phoneticPr fontId="5" type="noConversion"/>
  </si>
  <si>
    <t>세                  입</t>
  </si>
  <si>
    <t>(단위 : 원)</t>
    <phoneticPr fontId="5" type="noConversion"/>
  </si>
  <si>
    <t>일상생활지원사업비</t>
  </si>
  <si>
    <t>운영비</t>
    <phoneticPr fontId="5" type="noConversion"/>
  </si>
  <si>
    <t>2023년 
최초예산(B)</t>
  </si>
  <si>
    <t>2023년 
최초예산(B)</t>
    <phoneticPr fontId="5" type="noConversion"/>
  </si>
  <si>
    <t>2023년 참좋은재가노인돌봄센터(식사배달사업) 최초 예산 총괄내역서</t>
    <phoneticPr fontId="5" type="noConversion"/>
  </si>
  <si>
    <t>2023년 참좋은재가노인돌봄센터 재가일반사업 
최초예산 총괄내역서</t>
    <phoneticPr fontId="5" type="noConversion"/>
  </si>
  <si>
    <t>*밑반찬168,000 감액</t>
  </si>
  <si>
    <t>*통신수당180,000 증감</t>
  </si>
  <si>
    <t>*프로그램감액</t>
  </si>
  <si>
    <t>4,950,000 증감</t>
  </si>
  <si>
    <t>교육사업비:</t>
  </si>
  <si>
    <t>잡지출</t>
  </si>
  <si>
    <t>*계정과목 변경으로 인해 교육사업비가 운영비에서 사업비로 변경</t>
  </si>
  <si>
    <t>프로그램사업비</t>
  </si>
  <si>
    <t>시설비</t>
  </si>
  <si>
    <t>재산조성비</t>
  </si>
  <si>
    <r>
      <t>*계정과목</t>
    </r>
    <r>
      <rPr>
        <sz val="11"/>
        <color rgb="FF000000"/>
        <rFont val="돋움"/>
        <family val="3"/>
        <charset val="129"/>
      </rPr>
      <t xml:space="preserve"> 변경으로 인해 홍보비가 사업비에서 운영비로 변경</t>
    </r>
  </si>
  <si>
    <t>운   영   비</t>
  </si>
  <si>
    <t>업무추진비</t>
  </si>
  <si>
    <t>인건비</t>
  </si>
  <si>
    <t>최초예산(B)</t>
    <phoneticPr fontId="5" type="noConversion"/>
  </si>
  <si>
    <t>*이월금 증가 이유(12월 후원금) 추가분</t>
  </si>
  <si>
    <t xml:space="preserve"> </t>
  </si>
  <si>
    <t>2023년 참좋은재가노인돌봄센터 최초예산 (노인맞춤돌봄) 총괄내역서</t>
    <phoneticPr fontId="5" type="noConversion"/>
  </si>
  <si>
    <t>이월금</t>
    <phoneticPr fontId="5" type="noConversion"/>
  </si>
  <si>
    <t>전출금</t>
    <phoneticPr fontId="5" type="noConversion"/>
  </si>
  <si>
    <t>운영충당적립금및
환경개선준비금 지출</t>
    <phoneticPr fontId="5" type="noConversion"/>
  </si>
  <si>
    <t>적립금및준비금지출</t>
    <phoneticPr fontId="5" type="noConversion"/>
  </si>
  <si>
    <t>잡수입</t>
  </si>
  <si>
    <t>이월금</t>
  </si>
  <si>
    <t>운영충당적립금및
환경개선준비금</t>
    <phoneticPr fontId="5" type="noConversion"/>
  </si>
  <si>
    <t>적립금및준비금</t>
    <phoneticPr fontId="5" type="noConversion"/>
  </si>
  <si>
    <t>2023년 참좋은재가노인돌봄센터(특별회계) 최초 예산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</si>
</sst>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4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41" fontId="3" fillId="0" borderId="0" xfId="1" applyNumberFormat="1" applyFont="1">
      <alignment vertical="center"/>
    </xf>
    <xf numFmtId="3" fontId="4" fillId="0" borderId="1" xfId="1" applyNumberFormat="1" applyFont="1" applyBorder="1">
      <alignment vertical="center"/>
    </xf>
    <xf numFmtId="3" fontId="4" fillId="0" borderId="2" xfId="1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4" fillId="0" borderId="4" xfId="1" applyNumberFormat="1" applyFont="1" applyBorder="1">
      <alignment vertical="center"/>
    </xf>
    <xf numFmtId="3" fontId="4" fillId="0" borderId="5" xfId="1" applyNumberFormat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8" xfId="1" applyNumberFormat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4" fillId="0" borderId="11" xfId="1" applyNumberFormat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6" fillId="0" borderId="13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3" fontId="7" fillId="0" borderId="25" xfId="1" applyNumberFormat="1" applyFont="1" applyBorder="1" applyAlignment="1">
      <alignment horizontal="right" vertical="center"/>
    </xf>
    <xf numFmtId="41" fontId="7" fillId="0" borderId="0" xfId="1" applyNumberFormat="1" applyFont="1">
      <alignment vertical="center"/>
    </xf>
    <xf numFmtId="41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3" fontId="4" fillId="0" borderId="27" xfId="1" applyNumberFormat="1" applyFont="1" applyBorder="1" applyAlignment="1">
      <alignment horizontal="right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right" vertical="center"/>
    </xf>
    <xf numFmtId="3" fontId="4" fillId="0" borderId="31" xfId="1" applyNumberFormat="1" applyFont="1" applyBorder="1">
      <alignment vertical="center"/>
    </xf>
    <xf numFmtId="0" fontId="4" fillId="0" borderId="32" xfId="1" applyFont="1" applyBorder="1" applyAlignment="1">
      <alignment horizontal="center" vertical="center"/>
    </xf>
    <xf numFmtId="3" fontId="4" fillId="0" borderId="33" xfId="1" applyNumberFormat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4" fillId="0" borderId="27" xfId="1" applyNumberFormat="1" applyFont="1" applyBorder="1">
      <alignment vertical="center"/>
    </xf>
    <xf numFmtId="3" fontId="4" fillId="0" borderId="30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 shrinkToFit="1"/>
    </xf>
    <xf numFmtId="0" fontId="10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3" fontId="7" fillId="0" borderId="0" xfId="1" applyNumberFormat="1" applyFont="1" applyAlignment="1">
      <alignment horizontal="right" vertical="center"/>
    </xf>
    <xf numFmtId="0" fontId="10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 shrinkToFit="1"/>
    </xf>
    <xf numFmtId="0" fontId="9" fillId="0" borderId="36" xfId="1" applyFont="1" applyBorder="1" applyAlignment="1">
      <alignment horizontal="center" vertical="center" wrapText="1"/>
    </xf>
    <xf numFmtId="41" fontId="1" fillId="0" borderId="0" xfId="2">
      <alignment vertical="center"/>
    </xf>
    <xf numFmtId="3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lef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10" fillId="0" borderId="0" xfId="1" applyFont="1" applyAlignment="1">
      <alignment vertical="center" shrinkToFit="1"/>
    </xf>
    <xf numFmtId="41" fontId="10" fillId="0" borderId="0" xfId="1" applyNumberFormat="1" applyFont="1" applyAlignment="1">
      <alignment vertical="center" shrinkToFit="1"/>
    </xf>
    <xf numFmtId="41" fontId="10" fillId="0" borderId="0" xfId="1" applyNumberFormat="1" applyFont="1">
      <alignment vertical="center"/>
    </xf>
    <xf numFmtId="3" fontId="4" fillId="0" borderId="38" xfId="1" applyNumberFormat="1" applyFont="1" applyBorder="1">
      <alignment vertical="center"/>
    </xf>
    <xf numFmtId="0" fontId="4" fillId="0" borderId="39" xfId="1" applyFont="1" applyBorder="1" applyAlignment="1">
      <alignment horizontal="center" vertical="center" wrapText="1" shrinkToFit="1"/>
    </xf>
    <xf numFmtId="0" fontId="4" fillId="0" borderId="4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 shrinkToFit="1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shrinkToFit="1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 shrinkToFit="1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41" fontId="4" fillId="0" borderId="0" xfId="1" applyNumberFormat="1" applyFont="1">
      <alignment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28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</cellXfs>
  <cellStyles count="3">
    <cellStyle name="쉼표 [0] 2" xfId="2" xr:uid="{8BA639D0-E905-41BB-86BA-4BD62C7C0CF6}"/>
    <cellStyle name="표준" xfId="0" builtinId="0"/>
    <cellStyle name="표준 2" xfId="1" xr:uid="{59C48D5E-468F-4CF6-B7D0-015286FF6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51068;&#48152;&#49324;&#50629;)%20&#52572;&#52488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51116;&#44032;-&#49885;&#49324;&#48176;&#45804;)%20&#52572;&#52488;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45432;&#51064;&#47582;&#52644;&#46028;&#48388;)%20&#52572;&#52488;&#50696;&#4932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53945;&#48324;&#54924;&#44228;)%20&#52572;&#52488;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299706810</v>
          </cell>
          <cell r="E6">
            <v>309155730</v>
          </cell>
        </row>
        <row r="14">
          <cell r="D14">
            <v>9849800</v>
          </cell>
          <cell r="E14">
            <v>9868000</v>
          </cell>
        </row>
        <row r="21">
          <cell r="D21">
            <v>40297551</v>
          </cell>
          <cell r="E21">
            <v>0</v>
          </cell>
        </row>
        <row r="24">
          <cell r="D24">
            <v>17068661</v>
          </cell>
          <cell r="E24">
            <v>64333017</v>
          </cell>
        </row>
        <row r="31">
          <cell r="D31">
            <v>26809178</v>
          </cell>
          <cell r="E31">
            <v>7761253</v>
          </cell>
        </row>
      </sheetData>
      <sheetData sheetId="3">
        <row r="7">
          <cell r="D7">
            <v>250290090</v>
          </cell>
          <cell r="E7">
            <v>257955730</v>
          </cell>
        </row>
        <row r="55">
          <cell r="D55">
            <v>2236500</v>
          </cell>
          <cell r="E55">
            <v>2915000</v>
          </cell>
        </row>
        <row r="68">
          <cell r="D68">
            <v>39320000</v>
          </cell>
          <cell r="E68">
            <v>42545000</v>
          </cell>
        </row>
        <row r="100">
          <cell r="D100">
            <v>6710723</v>
          </cell>
          <cell r="E100">
            <v>0</v>
          </cell>
        </row>
        <row r="106">
          <cell r="D106">
            <v>42287730</v>
          </cell>
          <cell r="E106">
            <v>30863599.800000001</v>
          </cell>
        </row>
        <row r="152">
          <cell r="D152">
            <v>10000</v>
          </cell>
          <cell r="E152">
            <v>10000</v>
          </cell>
        </row>
        <row r="155">
          <cell r="D155">
            <v>52876957</v>
          </cell>
        </row>
        <row r="156">
          <cell r="E156">
            <v>56828670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43705000</v>
          </cell>
          <cell r="E6">
            <v>48056000</v>
          </cell>
        </row>
        <row r="12">
          <cell r="D12">
            <v>2000</v>
          </cell>
          <cell r="E12">
            <v>2000</v>
          </cell>
        </row>
      </sheetData>
      <sheetData sheetId="3">
        <row r="7">
          <cell r="D7">
            <v>2100936</v>
          </cell>
          <cell r="E7">
            <v>0</v>
          </cell>
        </row>
        <row r="11">
          <cell r="D11">
            <v>41604064.460000001</v>
          </cell>
          <cell r="E11">
            <v>48056000</v>
          </cell>
        </row>
        <row r="18">
          <cell r="D18">
            <v>2000</v>
          </cell>
        </row>
        <row r="19">
          <cell r="E19">
            <v>2000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977902000</v>
          </cell>
          <cell r="E6">
            <v>1022259280</v>
          </cell>
        </row>
        <row r="19">
          <cell r="D19">
            <v>4124800</v>
          </cell>
          <cell r="E19">
            <v>2400000</v>
          </cell>
        </row>
        <row r="23">
          <cell r="D23">
            <v>0</v>
          </cell>
          <cell r="E23">
            <v>0</v>
          </cell>
        </row>
        <row r="26">
          <cell r="D26">
            <v>6498119</v>
          </cell>
          <cell r="E26">
            <v>5900000</v>
          </cell>
        </row>
        <row r="30">
          <cell r="D30">
            <v>15081</v>
          </cell>
          <cell r="E30">
            <v>15720</v>
          </cell>
        </row>
      </sheetData>
      <sheetData sheetId="3">
        <row r="7">
          <cell r="D7">
            <v>877135599.79999995</v>
          </cell>
          <cell r="E7">
            <v>948739680</v>
          </cell>
        </row>
        <row r="24">
          <cell r="D24">
            <v>371700</v>
          </cell>
          <cell r="E24">
            <v>1140000</v>
          </cell>
        </row>
        <row r="33">
          <cell r="D33">
            <v>19833460</v>
          </cell>
          <cell r="E33">
            <v>15872460</v>
          </cell>
        </row>
        <row r="57">
          <cell r="E57">
            <v>0</v>
          </cell>
        </row>
        <row r="61">
          <cell r="D61">
            <v>89713430</v>
          </cell>
          <cell r="E61">
            <v>64113500</v>
          </cell>
        </row>
        <row r="96">
          <cell r="D96">
            <v>0</v>
          </cell>
          <cell r="E96">
            <v>0</v>
          </cell>
        </row>
        <row r="99">
          <cell r="D99">
            <v>1485810</v>
          </cell>
          <cell r="E99">
            <v>709360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/>
      <sheetData sheetId="1"/>
      <sheetData sheetId="2">
        <row r="6">
          <cell r="D6">
            <v>4255506</v>
          </cell>
          <cell r="E6">
            <v>0</v>
          </cell>
        </row>
        <row r="10">
          <cell r="D10">
            <v>29662733</v>
          </cell>
          <cell r="E10">
            <v>7320000</v>
          </cell>
        </row>
        <row r="13">
          <cell r="D13">
            <v>1761</v>
          </cell>
          <cell r="E13">
            <v>1000</v>
          </cell>
        </row>
      </sheetData>
      <sheetData sheetId="3">
        <row r="5">
          <cell r="D5">
            <v>33920000</v>
          </cell>
        </row>
        <row r="12">
          <cell r="E12">
            <v>0</v>
          </cell>
        </row>
        <row r="19">
          <cell r="E19">
            <v>7321000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59ED-2508-4DD3-8A58-29677ABAE38A}">
  <dimension ref="A1:E23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62" t="s">
        <v>34</v>
      </c>
      <c r="B1" s="50"/>
      <c r="C1" s="50"/>
      <c r="D1" s="50"/>
      <c r="E1" s="49"/>
    </row>
    <row r="2" spans="1:5" ht="20.25" customHeight="1" x14ac:dyDescent="0.3">
      <c r="A2" s="48"/>
      <c r="B2" s="47"/>
      <c r="C2" s="47"/>
      <c r="D2" s="47"/>
      <c r="E2" s="32" t="s">
        <v>28</v>
      </c>
    </row>
    <row r="3" spans="1:5" ht="21" customHeight="1" x14ac:dyDescent="0.3">
      <c r="A3" s="31" t="s">
        <v>27</v>
      </c>
      <c r="B3" s="30"/>
      <c r="C3" s="29"/>
      <c r="D3" s="29"/>
      <c r="E3" s="28"/>
    </row>
    <row r="4" spans="1:5" ht="21" customHeight="1" thickBot="1" x14ac:dyDescent="0.35">
      <c r="A4" s="27" t="s">
        <v>15</v>
      </c>
      <c r="B4" s="26" t="s">
        <v>14</v>
      </c>
      <c r="C4" s="25" t="s">
        <v>26</v>
      </c>
      <c r="D4" s="24" t="s">
        <v>25</v>
      </c>
      <c r="E4" s="23" t="s">
        <v>11</v>
      </c>
    </row>
    <row r="5" spans="1:5" ht="21" customHeight="1" thickTop="1" x14ac:dyDescent="0.3">
      <c r="A5" s="22" t="s">
        <v>24</v>
      </c>
      <c r="B5" s="21"/>
      <c r="C5" s="20">
        <f>C6+C7+C8+C9+C10</f>
        <v>393732000</v>
      </c>
      <c r="D5" s="20">
        <f>D6+D7+D8+D9+D10</f>
        <v>391118000</v>
      </c>
      <c r="E5" s="19">
        <f>D5-C5</f>
        <v>-2614000</v>
      </c>
    </row>
    <row r="6" spans="1:5" ht="21" customHeight="1" x14ac:dyDescent="0.3">
      <c r="A6" s="14" t="s">
        <v>23</v>
      </c>
      <c r="B6" s="13" t="s">
        <v>23</v>
      </c>
      <c r="C6" s="46">
        <f>[1]세입예산!D6</f>
        <v>299706810</v>
      </c>
      <c r="D6" s="46">
        <f>[1]세입예산!E6</f>
        <v>309155730</v>
      </c>
      <c r="E6" s="43">
        <f>D6-C6</f>
        <v>9448920</v>
      </c>
    </row>
    <row r="7" spans="1:5" ht="21" customHeight="1" x14ac:dyDescent="0.3">
      <c r="A7" s="11" t="s">
        <v>22</v>
      </c>
      <c r="B7" s="13" t="s">
        <v>22</v>
      </c>
      <c r="C7" s="46">
        <f>[1]세입예산!D14</f>
        <v>9849800</v>
      </c>
      <c r="D7" s="46">
        <f>[1]세입예산!E14</f>
        <v>9868000</v>
      </c>
      <c r="E7" s="43">
        <f>D7-C7</f>
        <v>18200</v>
      </c>
    </row>
    <row r="8" spans="1:5" ht="21" customHeight="1" x14ac:dyDescent="0.3">
      <c r="A8" s="11" t="s">
        <v>21</v>
      </c>
      <c r="B8" s="13" t="s">
        <v>21</v>
      </c>
      <c r="C8" s="44">
        <f>[1]세입예산!D21</f>
        <v>40297551</v>
      </c>
      <c r="D8" s="44">
        <f>[1]세입예산!E21</f>
        <v>0</v>
      </c>
      <c r="E8" s="43">
        <f>D8-C8</f>
        <v>-40297551</v>
      </c>
    </row>
    <row r="9" spans="1:5" ht="21" customHeight="1" x14ac:dyDescent="0.3">
      <c r="A9" s="45" t="s">
        <v>20</v>
      </c>
      <c r="B9" s="17" t="s">
        <v>20</v>
      </c>
      <c r="C9" s="44">
        <f>[1]세입예산!D24</f>
        <v>17068661</v>
      </c>
      <c r="D9" s="44">
        <f>[1]세입예산!E24</f>
        <v>64333017</v>
      </c>
      <c r="E9" s="43">
        <f>D9-C9</f>
        <v>47264356</v>
      </c>
    </row>
    <row r="10" spans="1:5" ht="21" customHeight="1" x14ac:dyDescent="0.3">
      <c r="A10" s="42" t="s">
        <v>19</v>
      </c>
      <c r="B10" s="41" t="s">
        <v>18</v>
      </c>
      <c r="C10" s="5">
        <f>[1]세입예산!D31</f>
        <v>26809178</v>
      </c>
      <c r="D10" s="5">
        <f>[1]세입예산!E31</f>
        <v>7761253</v>
      </c>
      <c r="E10" s="40">
        <f>D10-C10</f>
        <v>-19047925</v>
      </c>
    </row>
    <row r="11" spans="1:5" ht="21" customHeight="1" x14ac:dyDescent="0.3">
      <c r="A11" s="39"/>
      <c r="B11" s="38"/>
      <c r="C11" s="37"/>
      <c r="D11" s="36"/>
      <c r="E11" s="35"/>
    </row>
    <row r="12" spans="1:5" ht="21" customHeight="1" x14ac:dyDescent="0.3">
      <c r="A12" s="34"/>
      <c r="B12" s="33"/>
      <c r="C12" s="33"/>
      <c r="D12" s="33"/>
      <c r="E12" s="32" t="s">
        <v>17</v>
      </c>
    </row>
    <row r="13" spans="1:5" ht="21" customHeight="1" x14ac:dyDescent="0.3">
      <c r="A13" s="31" t="s">
        <v>16</v>
      </c>
      <c r="B13" s="30"/>
      <c r="C13" s="29"/>
      <c r="D13" s="29"/>
      <c r="E13" s="28"/>
    </row>
    <row r="14" spans="1:5" ht="21" customHeight="1" thickBot="1" x14ac:dyDescent="0.35">
      <c r="A14" s="27" t="s">
        <v>15</v>
      </c>
      <c r="B14" s="26" t="s">
        <v>14</v>
      </c>
      <c r="C14" s="25" t="s">
        <v>13</v>
      </c>
      <c r="D14" s="24" t="s">
        <v>12</v>
      </c>
      <c r="E14" s="23" t="s">
        <v>11</v>
      </c>
    </row>
    <row r="15" spans="1:5" ht="21" customHeight="1" thickTop="1" x14ac:dyDescent="0.3">
      <c r="A15" s="22" t="s">
        <v>10</v>
      </c>
      <c r="B15" s="21"/>
      <c r="C15" s="20">
        <f>SUM(C16:C22)</f>
        <v>393732000</v>
      </c>
      <c r="D15" s="20">
        <f>SUM(D16:D22)</f>
        <v>391117999.80000001</v>
      </c>
      <c r="E15" s="19">
        <f>D15-C15</f>
        <v>-2614000.1999999881</v>
      </c>
    </row>
    <row r="16" spans="1:5" ht="21" customHeight="1" x14ac:dyDescent="0.3">
      <c r="A16" s="18" t="s">
        <v>9</v>
      </c>
      <c r="B16" s="16" t="s">
        <v>8</v>
      </c>
      <c r="C16" s="15">
        <f>[1]세출예산!D7</f>
        <v>250290090</v>
      </c>
      <c r="D16" s="15">
        <f>[1]세출예산!E7</f>
        <v>257955730</v>
      </c>
      <c r="E16" s="8">
        <f>D16-C16</f>
        <v>7665640</v>
      </c>
    </row>
    <row r="17" spans="1:5" ht="21" customHeight="1" x14ac:dyDescent="0.3">
      <c r="A17" s="18"/>
      <c r="B17" s="16" t="s">
        <v>7</v>
      </c>
      <c r="C17" s="15">
        <f>[1]세출예산!D55</f>
        <v>2236500</v>
      </c>
      <c r="D17" s="15">
        <f>[1]세출예산!E55</f>
        <v>2915000</v>
      </c>
      <c r="E17" s="8">
        <f>D17-C17</f>
        <v>678500</v>
      </c>
    </row>
    <row r="18" spans="1:5" ht="21" customHeight="1" x14ac:dyDescent="0.3">
      <c r="A18" s="18"/>
      <c r="B18" s="17" t="s">
        <v>6</v>
      </c>
      <c r="C18" s="15">
        <f>[1]세출예산!D68</f>
        <v>39320000</v>
      </c>
      <c r="D18" s="15">
        <f>[1]세출예산!E68</f>
        <v>42545000</v>
      </c>
      <c r="E18" s="8">
        <f>D18-C18</f>
        <v>3225000</v>
      </c>
    </row>
    <row r="19" spans="1:5" ht="21" customHeight="1" x14ac:dyDescent="0.3">
      <c r="A19" s="11" t="s">
        <v>5</v>
      </c>
      <c r="B19" s="16" t="s">
        <v>4</v>
      </c>
      <c r="C19" s="15">
        <f>[1]세출예산!D100</f>
        <v>6710723</v>
      </c>
      <c r="D19" s="15">
        <f>[1]세출예산!E100</f>
        <v>0</v>
      </c>
      <c r="E19" s="8">
        <f>D19-C19</f>
        <v>-6710723</v>
      </c>
    </row>
    <row r="20" spans="1:5" ht="21" customHeight="1" x14ac:dyDescent="0.3">
      <c r="A20" s="14" t="s">
        <v>3</v>
      </c>
      <c r="B20" s="13" t="s">
        <v>2</v>
      </c>
      <c r="C20" s="12">
        <f>[1]세출예산!D106</f>
        <v>42287730</v>
      </c>
      <c r="D20" s="12">
        <f>[1]세출예산!E106</f>
        <v>30863599.800000001</v>
      </c>
      <c r="E20" s="8">
        <f>D20-C20</f>
        <v>-11424130.199999999</v>
      </c>
    </row>
    <row r="21" spans="1:5" ht="21" customHeight="1" x14ac:dyDescent="0.3">
      <c r="A21" s="11" t="s">
        <v>1</v>
      </c>
      <c r="B21" s="10" t="s">
        <v>1</v>
      </c>
      <c r="C21" s="9">
        <f>[1]세출예산!D152</f>
        <v>10000</v>
      </c>
      <c r="D21" s="9">
        <f>[1]세출예산!E152</f>
        <v>10000</v>
      </c>
      <c r="E21" s="8">
        <f>D21-C21</f>
        <v>0</v>
      </c>
    </row>
    <row r="22" spans="1:5" ht="21" customHeight="1" x14ac:dyDescent="0.3">
      <c r="A22" s="7" t="s">
        <v>0</v>
      </c>
      <c r="B22" s="6" t="s">
        <v>0</v>
      </c>
      <c r="C22" s="5">
        <f>[1]세출예산!D155</f>
        <v>52876957</v>
      </c>
      <c r="D22" s="5">
        <f>[1]세출예산!E156</f>
        <v>56828670</v>
      </c>
      <c r="E22" s="4">
        <f>D22-C22</f>
        <v>3951713</v>
      </c>
    </row>
    <row r="23" spans="1:5" x14ac:dyDescent="0.3">
      <c r="A23" s="3"/>
      <c r="B23" s="3"/>
    </row>
  </sheetData>
  <mergeCells count="6"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&amp;R&amp;"굴림,보통"&amp;9참좋은재가노인돌봄센터(2022.11.25)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B3120-0F9B-4774-9095-DDB8FBCDABEE}">
  <dimension ref="A1:E16"/>
  <sheetViews>
    <sheetView view="pageBreakPreview" zoomScaleSheetLayoutView="100" workbookViewId="0">
      <selection sqref="A1:E1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61" t="s">
        <v>33</v>
      </c>
      <c r="B1" s="61"/>
      <c r="C1" s="61"/>
      <c r="D1" s="61"/>
      <c r="E1" s="61"/>
    </row>
    <row r="2" spans="1:5" ht="18" customHeight="1" x14ac:dyDescent="0.3">
      <c r="A2" s="47"/>
      <c r="B2" s="47"/>
      <c r="C2" s="47"/>
      <c r="D2" s="47"/>
      <c r="E2" s="60" t="s">
        <v>17</v>
      </c>
    </row>
    <row r="3" spans="1:5" ht="21" customHeight="1" x14ac:dyDescent="0.3">
      <c r="A3" s="31" t="s">
        <v>27</v>
      </c>
      <c r="B3" s="30"/>
      <c r="C3" s="29"/>
      <c r="D3" s="29"/>
      <c r="E3" s="28"/>
    </row>
    <row r="4" spans="1:5" ht="24" customHeight="1" thickBot="1" x14ac:dyDescent="0.35">
      <c r="A4" s="27" t="s">
        <v>15</v>
      </c>
      <c r="B4" s="26" t="s">
        <v>14</v>
      </c>
      <c r="C4" s="55" t="s">
        <v>26</v>
      </c>
      <c r="D4" s="55" t="s">
        <v>32</v>
      </c>
      <c r="E4" s="23" t="s">
        <v>11</v>
      </c>
    </row>
    <row r="5" spans="1:5" ht="21" customHeight="1" thickTop="1" x14ac:dyDescent="0.3">
      <c r="A5" s="22" t="s">
        <v>24</v>
      </c>
      <c r="B5" s="59"/>
      <c r="C5" s="20">
        <f>C6+C7</f>
        <v>43707000</v>
      </c>
      <c r="D5" s="20">
        <f>D6+D7</f>
        <v>48058000</v>
      </c>
      <c r="E5" s="19">
        <f>D5-C5</f>
        <v>4351000</v>
      </c>
    </row>
    <row r="6" spans="1:5" ht="21" customHeight="1" x14ac:dyDescent="0.3">
      <c r="A6" s="14" t="s">
        <v>23</v>
      </c>
      <c r="B6" s="13" t="s">
        <v>23</v>
      </c>
      <c r="C6" s="46">
        <f>[2]세입예산!D6</f>
        <v>43705000</v>
      </c>
      <c r="D6" s="46">
        <f>[2]세입예산!E6</f>
        <v>48056000</v>
      </c>
      <c r="E6" s="43">
        <f>D6-C6</f>
        <v>4351000</v>
      </c>
    </row>
    <row r="7" spans="1:5" ht="21" customHeight="1" x14ac:dyDescent="0.3">
      <c r="A7" s="42" t="s">
        <v>19</v>
      </c>
      <c r="B7" s="41" t="s">
        <v>18</v>
      </c>
      <c r="C7" s="5">
        <f>[2]세입예산!D12</f>
        <v>2000</v>
      </c>
      <c r="D7" s="5">
        <f>[2]세입예산!E12</f>
        <v>2000</v>
      </c>
      <c r="E7" s="40">
        <f>D7-C7</f>
        <v>0</v>
      </c>
    </row>
    <row r="8" spans="1:5" ht="21" customHeight="1" x14ac:dyDescent="0.3">
      <c r="A8" s="38"/>
      <c r="B8" s="38"/>
      <c r="C8" s="37"/>
      <c r="D8" s="36"/>
      <c r="E8" s="58"/>
    </row>
    <row r="9" spans="1:5" ht="21" customHeight="1" x14ac:dyDescent="0.3">
      <c r="A9" s="57"/>
      <c r="B9" s="57"/>
      <c r="C9" s="57"/>
      <c r="D9" s="57"/>
      <c r="E9" s="56" t="s">
        <v>17</v>
      </c>
    </row>
    <row r="10" spans="1:5" ht="21" customHeight="1" x14ac:dyDescent="0.3">
      <c r="A10" s="31" t="s">
        <v>16</v>
      </c>
      <c r="B10" s="30"/>
      <c r="C10" s="29"/>
      <c r="D10" s="29"/>
      <c r="E10" s="28"/>
    </row>
    <row r="11" spans="1:5" ht="30" customHeight="1" thickBot="1" x14ac:dyDescent="0.35">
      <c r="A11" s="27" t="s">
        <v>15</v>
      </c>
      <c r="B11" s="26" t="s">
        <v>14</v>
      </c>
      <c r="C11" s="55" t="s">
        <v>13</v>
      </c>
      <c r="D11" s="24" t="s">
        <v>31</v>
      </c>
      <c r="E11" s="23" t="s">
        <v>11</v>
      </c>
    </row>
    <row r="12" spans="1:5" ht="21" customHeight="1" thickTop="1" x14ac:dyDescent="0.3">
      <c r="A12" s="54" t="s">
        <v>10</v>
      </c>
      <c r="B12" s="53"/>
      <c r="C12" s="20">
        <f>SUM(C13:C15)</f>
        <v>43707000.460000001</v>
      </c>
      <c r="D12" s="20">
        <f>SUM(D13:D15)</f>
        <v>48058000</v>
      </c>
      <c r="E12" s="19">
        <f>D12-C12</f>
        <v>4350999.5399999991</v>
      </c>
    </row>
    <row r="13" spans="1:5" ht="21" customHeight="1" x14ac:dyDescent="0.3">
      <c r="A13" s="11" t="s">
        <v>9</v>
      </c>
      <c r="B13" s="16" t="s">
        <v>30</v>
      </c>
      <c r="C13" s="15">
        <f>[2]세출예산!D7</f>
        <v>2100936</v>
      </c>
      <c r="D13" s="15">
        <f>[2]세출예산!E7</f>
        <v>0</v>
      </c>
      <c r="E13" s="8">
        <f>D13-C13</f>
        <v>-2100936</v>
      </c>
    </row>
    <row r="14" spans="1:5" ht="21" customHeight="1" x14ac:dyDescent="0.3">
      <c r="A14" s="11" t="s">
        <v>3</v>
      </c>
      <c r="B14" s="13" t="s">
        <v>29</v>
      </c>
      <c r="C14" s="12">
        <f>[2]세출예산!D11</f>
        <v>41604064.460000001</v>
      </c>
      <c r="D14" s="12">
        <f>[2]세출예산!E11</f>
        <v>48056000</v>
      </c>
      <c r="E14" s="52">
        <f>D14-C14</f>
        <v>6451935.5399999991</v>
      </c>
    </row>
    <row r="15" spans="1:5" ht="21" customHeight="1" x14ac:dyDescent="0.3">
      <c r="A15" s="42" t="s">
        <v>0</v>
      </c>
      <c r="B15" s="41" t="s">
        <v>0</v>
      </c>
      <c r="C15" s="5">
        <f>[2]세출예산!D18</f>
        <v>2000</v>
      </c>
      <c r="D15" s="5">
        <f>[2]세출예산!E19</f>
        <v>2000</v>
      </c>
      <c r="E15" s="51">
        <f>D15-C15</f>
        <v>0</v>
      </c>
    </row>
    <row r="16" spans="1:5" x14ac:dyDescent="0.3">
      <c r="A16" s="3"/>
      <c r="B16" s="3"/>
    </row>
  </sheetData>
  <mergeCells count="4">
    <mergeCell ref="A1:E1"/>
    <mergeCell ref="A3:E3"/>
    <mergeCell ref="A5:B5"/>
    <mergeCell ref="A10:E10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69" orientation="portrait" useFirstPageNumber="1" r:id="rId1"/>
  <headerFooter>
    <oddFooter>&amp;R참좋은재가노인돌봄센터(2022.11.28)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EC48-4E29-4C4E-9932-814395D087C0}">
  <dimension ref="A1:N27"/>
  <sheetViews>
    <sheetView view="pageBreakPreview" zoomScaleNormal="100" zoomScaleSheetLayoutView="100" workbookViewId="0">
      <selection activeCell="D11" sqref="D11:E11"/>
    </sheetView>
  </sheetViews>
  <sheetFormatPr defaultColWidth="10" defaultRowHeight="13.5" x14ac:dyDescent="0.3"/>
  <cols>
    <col min="1" max="1" width="16.75" style="2" customWidth="1"/>
    <col min="2" max="2" width="17.875" style="2" customWidth="1"/>
    <col min="3" max="5" width="17.75" style="2" customWidth="1"/>
    <col min="6" max="6" width="6.875" style="2" customWidth="1"/>
    <col min="7" max="7" width="15.125" style="2" customWidth="1"/>
    <col min="8" max="8" width="23.75" style="2" customWidth="1"/>
    <col min="9" max="9" width="14.25" style="2" customWidth="1"/>
    <col min="10" max="10" width="10" style="1"/>
    <col min="11" max="11" width="23.25" style="1" customWidth="1"/>
    <col min="12" max="13" width="10" style="1"/>
    <col min="14" max="14" width="13" style="1" bestFit="1" customWidth="1"/>
    <col min="15" max="15" width="11.875" style="1" bestFit="1" customWidth="1"/>
    <col min="16" max="16" width="10" style="1"/>
    <col min="17" max="17" width="11.875" style="1" bestFit="1" customWidth="1"/>
    <col min="18" max="16384" width="10" style="1"/>
  </cols>
  <sheetData>
    <row r="1" spans="1:11" ht="39" customHeight="1" x14ac:dyDescent="0.3">
      <c r="A1" s="73" t="s">
        <v>52</v>
      </c>
      <c r="B1" s="73"/>
      <c r="C1" s="73"/>
      <c r="D1" s="73"/>
      <c r="E1" s="73"/>
      <c r="F1" s="72"/>
      <c r="G1" s="72"/>
      <c r="H1" s="72"/>
      <c r="I1" s="72"/>
    </row>
    <row r="2" spans="1:11" ht="20.25" customHeight="1" x14ac:dyDescent="0.3">
      <c r="A2" s="47"/>
      <c r="B2" s="47"/>
      <c r="C2" s="47"/>
      <c r="D2" s="47"/>
      <c r="E2" s="60" t="s">
        <v>17</v>
      </c>
      <c r="F2" s="60"/>
      <c r="G2" s="60"/>
      <c r="H2" s="70"/>
      <c r="I2" s="70"/>
      <c r="J2" s="70"/>
      <c r="K2" s="63"/>
    </row>
    <row r="3" spans="1:11" ht="21" customHeight="1" x14ac:dyDescent="0.3">
      <c r="A3" s="31" t="s">
        <v>27</v>
      </c>
      <c r="B3" s="30"/>
      <c r="C3" s="29"/>
      <c r="D3" s="29"/>
      <c r="E3" s="28"/>
      <c r="F3" s="68"/>
      <c r="G3" s="68"/>
      <c r="H3" s="71"/>
      <c r="I3" s="71"/>
      <c r="J3" s="71"/>
      <c r="K3" s="63"/>
    </row>
    <row r="4" spans="1:11" ht="21" customHeight="1" thickBot="1" x14ac:dyDescent="0.35">
      <c r="A4" s="27" t="s">
        <v>15</v>
      </c>
      <c r="B4" s="26" t="s">
        <v>14</v>
      </c>
      <c r="C4" s="24" t="s">
        <v>26</v>
      </c>
      <c r="D4" s="24" t="s">
        <v>49</v>
      </c>
      <c r="E4" s="23" t="s">
        <v>11</v>
      </c>
      <c r="F4" s="68"/>
      <c r="G4" s="68"/>
      <c r="H4" s="70"/>
      <c r="I4" s="70"/>
      <c r="J4" s="70"/>
      <c r="K4" s="63"/>
    </row>
    <row r="5" spans="1:11" ht="21" customHeight="1" thickTop="1" x14ac:dyDescent="0.3">
      <c r="A5" s="22" t="s">
        <v>24</v>
      </c>
      <c r="B5" s="21"/>
      <c r="C5" s="20">
        <f>SUM(C6:C10)</f>
        <v>988540000</v>
      </c>
      <c r="D5" s="20">
        <f>SUM(D6:D10)</f>
        <v>1030575000</v>
      </c>
      <c r="E5" s="19">
        <f>D5-C5</f>
        <v>42035000</v>
      </c>
      <c r="F5" s="67"/>
      <c r="G5" s="67"/>
      <c r="H5" s="70"/>
      <c r="I5" s="70"/>
      <c r="J5" s="70"/>
      <c r="K5" s="63"/>
    </row>
    <row r="6" spans="1:11" ht="21" customHeight="1" x14ac:dyDescent="0.3">
      <c r="A6" s="14" t="s">
        <v>23</v>
      </c>
      <c r="B6" s="13" t="s">
        <v>23</v>
      </c>
      <c r="C6" s="46">
        <f>[3]세입예산!D6</f>
        <v>977902000</v>
      </c>
      <c r="D6" s="46">
        <f>[3]세입예산!E6</f>
        <v>1022259280</v>
      </c>
      <c r="E6" s="43">
        <f>D6-C6</f>
        <v>44357280</v>
      </c>
      <c r="F6" s="69"/>
      <c r="G6" s="69"/>
      <c r="H6" s="71"/>
      <c r="I6" s="71"/>
      <c r="J6" s="71"/>
      <c r="K6" s="63"/>
    </row>
    <row r="7" spans="1:11" ht="21" customHeight="1" x14ac:dyDescent="0.3">
      <c r="A7" s="11" t="s">
        <v>22</v>
      </c>
      <c r="B7" s="13" t="s">
        <v>22</v>
      </c>
      <c r="C7" s="46">
        <f>[3]세입예산!D19</f>
        <v>4124800</v>
      </c>
      <c r="D7" s="46">
        <f>[3]세입예산!E19</f>
        <v>2400000</v>
      </c>
      <c r="E7" s="43">
        <f>D7-C7</f>
        <v>-1724800</v>
      </c>
      <c r="F7" s="69"/>
      <c r="G7" s="69"/>
      <c r="H7" s="70"/>
      <c r="I7" s="70"/>
      <c r="J7" s="70"/>
      <c r="K7" s="63"/>
    </row>
    <row r="8" spans="1:11" ht="21" customHeight="1" x14ac:dyDescent="0.3">
      <c r="A8" s="11" t="s">
        <v>21</v>
      </c>
      <c r="B8" s="13" t="s">
        <v>21</v>
      </c>
      <c r="C8" s="44">
        <f>[3]세입예산!D23</f>
        <v>0</v>
      </c>
      <c r="D8" s="44">
        <f>[3]세입예산!E23</f>
        <v>0</v>
      </c>
      <c r="E8" s="43">
        <f>D8-C8</f>
        <v>0</v>
      </c>
      <c r="F8" s="69"/>
      <c r="G8" s="69"/>
      <c r="H8" s="69"/>
      <c r="I8" s="69"/>
    </row>
    <row r="9" spans="1:11" ht="21" customHeight="1" x14ac:dyDescent="0.3">
      <c r="A9" s="45" t="s">
        <v>20</v>
      </c>
      <c r="B9" s="17" t="s">
        <v>20</v>
      </c>
      <c r="C9" s="44">
        <f>[3]세입예산!D26</f>
        <v>6498119</v>
      </c>
      <c r="D9" s="44">
        <f>[3]세입예산!E26</f>
        <v>5900000</v>
      </c>
      <c r="E9" s="43">
        <f>D9-C9</f>
        <v>-598119</v>
      </c>
      <c r="F9" s="69"/>
      <c r="G9" s="69"/>
      <c r="H9" s="69"/>
      <c r="I9" s="69"/>
      <c r="J9" s="1" t="s">
        <v>51</v>
      </c>
      <c r="K9" s="1" t="s">
        <v>50</v>
      </c>
    </row>
    <row r="10" spans="1:11" ht="21" customHeight="1" x14ac:dyDescent="0.3">
      <c r="A10" s="42" t="s">
        <v>19</v>
      </c>
      <c r="B10" s="41" t="s">
        <v>18</v>
      </c>
      <c r="C10" s="5">
        <f>[3]세입예산!D30</f>
        <v>15081</v>
      </c>
      <c r="D10" s="5">
        <f>[3]세입예산!E30</f>
        <v>15720</v>
      </c>
      <c r="E10" s="40">
        <f>D10-C10</f>
        <v>639</v>
      </c>
      <c r="F10" s="69"/>
      <c r="G10" s="69"/>
      <c r="H10" s="69"/>
      <c r="I10" s="69"/>
    </row>
    <row r="11" spans="1:11" ht="21" customHeight="1" x14ac:dyDescent="0.3">
      <c r="A11" s="38"/>
      <c r="B11" s="38"/>
      <c r="C11" s="37"/>
      <c r="D11" s="36"/>
      <c r="E11" s="58"/>
      <c r="F11" s="58"/>
      <c r="G11" s="58"/>
      <c r="H11" s="58"/>
      <c r="I11" s="58"/>
    </row>
    <row r="12" spans="1:11" ht="21" customHeight="1" x14ac:dyDescent="0.3">
      <c r="A12" s="33"/>
      <c r="B12" s="33"/>
      <c r="C12" s="33"/>
      <c r="D12" s="33"/>
      <c r="E12" s="60" t="s">
        <v>17</v>
      </c>
      <c r="F12" s="60"/>
      <c r="G12" s="60"/>
      <c r="H12" s="60"/>
      <c r="I12" s="60"/>
    </row>
    <row r="13" spans="1:11" ht="21" customHeight="1" x14ac:dyDescent="0.3">
      <c r="A13" s="31" t="s">
        <v>16</v>
      </c>
      <c r="B13" s="30"/>
      <c r="C13" s="29"/>
      <c r="D13" s="29"/>
      <c r="E13" s="28"/>
      <c r="F13" s="68"/>
      <c r="G13" s="68"/>
      <c r="H13" s="68"/>
      <c r="I13" s="68"/>
    </row>
    <row r="14" spans="1:11" ht="21" customHeight="1" thickBot="1" x14ac:dyDescent="0.35">
      <c r="A14" s="27" t="s">
        <v>15</v>
      </c>
      <c r="B14" s="26" t="s">
        <v>14</v>
      </c>
      <c r="C14" s="24" t="s">
        <v>26</v>
      </c>
      <c r="D14" s="24" t="s">
        <v>49</v>
      </c>
      <c r="E14" s="23" t="s">
        <v>11</v>
      </c>
      <c r="F14" s="68"/>
      <c r="G14" s="68"/>
      <c r="H14" s="68"/>
      <c r="I14" s="68"/>
    </row>
    <row r="15" spans="1:11" ht="21" customHeight="1" thickTop="1" x14ac:dyDescent="0.3">
      <c r="A15" s="22" t="s">
        <v>10</v>
      </c>
      <c r="B15" s="21"/>
      <c r="C15" s="20">
        <f>SUM(C16:C22)</f>
        <v>988539999.79999995</v>
      </c>
      <c r="D15" s="20">
        <f>SUM(D16:D22)</f>
        <v>1030575000</v>
      </c>
      <c r="E15" s="19">
        <f>D15-C15</f>
        <v>42035000.200000048</v>
      </c>
      <c r="F15" s="67"/>
      <c r="G15" s="66"/>
      <c r="H15" s="66"/>
      <c r="I15" s="66"/>
    </row>
    <row r="16" spans="1:11" ht="21" customHeight="1" x14ac:dyDescent="0.3">
      <c r="A16" s="18" t="s">
        <v>9</v>
      </c>
      <c r="B16" s="16" t="s">
        <v>48</v>
      </c>
      <c r="C16" s="15">
        <f>[3]세출예산!D7</f>
        <v>877135599.79999995</v>
      </c>
      <c r="D16" s="15">
        <f>[3]세출예산!E7</f>
        <v>948739680</v>
      </c>
      <c r="E16" s="8">
        <f>D16-C16</f>
        <v>71604080.200000048</v>
      </c>
      <c r="F16" s="64"/>
      <c r="G16" s="64"/>
      <c r="H16" s="65"/>
      <c r="I16" s="64"/>
    </row>
    <row r="17" spans="1:14" ht="21" customHeight="1" x14ac:dyDescent="0.3">
      <c r="A17" s="18"/>
      <c r="B17" s="16" t="s">
        <v>47</v>
      </c>
      <c r="C17" s="15">
        <f>[3]세출예산!D24</f>
        <v>371700</v>
      </c>
      <c r="D17" s="15">
        <f>[3]세출예산!E24</f>
        <v>1140000</v>
      </c>
      <c r="E17" s="8">
        <f>D17-C17</f>
        <v>768300</v>
      </c>
      <c r="F17" s="64"/>
      <c r="G17" s="64"/>
      <c r="H17" s="65"/>
      <c r="I17" s="64"/>
    </row>
    <row r="18" spans="1:14" ht="21" customHeight="1" x14ac:dyDescent="0.3">
      <c r="A18" s="18"/>
      <c r="B18" s="17" t="s">
        <v>46</v>
      </c>
      <c r="C18" s="15">
        <f>[3]세출예산!D33</f>
        <v>19833460</v>
      </c>
      <c r="D18" s="15">
        <f>[3]세출예산!E33</f>
        <v>15872460</v>
      </c>
      <c r="E18" s="8">
        <f>D18-C18</f>
        <v>-3961000</v>
      </c>
      <c r="F18" s="64"/>
      <c r="G18" s="64"/>
      <c r="H18" s="65"/>
      <c r="I18" s="64"/>
      <c r="K18" s="1" t="s">
        <v>45</v>
      </c>
    </row>
    <row r="19" spans="1:14" ht="21" customHeight="1" x14ac:dyDescent="0.3">
      <c r="A19" s="11" t="s">
        <v>44</v>
      </c>
      <c r="B19" s="16" t="s">
        <v>43</v>
      </c>
      <c r="C19" s="15">
        <f>[3]세출예산!D57</f>
        <v>0</v>
      </c>
      <c r="D19" s="12">
        <f>[3]세출예산!E57</f>
        <v>0</v>
      </c>
      <c r="E19" s="8">
        <f>D19-C19</f>
        <v>0</v>
      </c>
      <c r="F19" s="64"/>
      <c r="G19" s="64"/>
      <c r="H19" s="65"/>
      <c r="I19" s="64"/>
      <c r="K19" s="63"/>
      <c r="L19" s="63"/>
      <c r="M19" s="63"/>
      <c r="N19" s="63"/>
    </row>
    <row r="20" spans="1:14" ht="21" customHeight="1" x14ac:dyDescent="0.3">
      <c r="A20" s="11" t="s">
        <v>3</v>
      </c>
      <c r="B20" s="13" t="s">
        <v>42</v>
      </c>
      <c r="C20" s="12">
        <f>[3]세출예산!D61</f>
        <v>89713430</v>
      </c>
      <c r="D20" s="15">
        <f>[3]세출예산!E61</f>
        <v>64113500</v>
      </c>
      <c r="E20" s="8">
        <f>D20-C20</f>
        <v>-25599930</v>
      </c>
      <c r="F20" s="64"/>
      <c r="G20" s="64"/>
      <c r="H20" s="65"/>
      <c r="I20" s="64"/>
      <c r="K20" s="63" t="s">
        <v>41</v>
      </c>
      <c r="L20" s="63"/>
      <c r="M20" s="63"/>
      <c r="N20" s="63"/>
    </row>
    <row r="21" spans="1:14" ht="21" customHeight="1" x14ac:dyDescent="0.3">
      <c r="A21" s="11" t="s">
        <v>40</v>
      </c>
      <c r="B21" s="10" t="s">
        <v>40</v>
      </c>
      <c r="C21" s="9">
        <f>[3]세출예산!D96</f>
        <v>0</v>
      </c>
      <c r="D21" s="9">
        <f>[3]세출예산!E96</f>
        <v>0</v>
      </c>
      <c r="E21" s="8">
        <f>D21-C21</f>
        <v>0</v>
      </c>
      <c r="F21" s="64"/>
      <c r="G21" s="64"/>
      <c r="H21" s="65"/>
      <c r="I21" s="64"/>
      <c r="K21" s="63" t="s">
        <v>39</v>
      </c>
      <c r="L21" s="63" t="s">
        <v>38</v>
      </c>
      <c r="M21" s="63"/>
      <c r="N21" s="63"/>
    </row>
    <row r="22" spans="1:14" ht="21" customHeight="1" x14ac:dyDescent="0.3">
      <c r="A22" s="7" t="s">
        <v>0</v>
      </c>
      <c r="B22" s="6" t="s">
        <v>0</v>
      </c>
      <c r="C22" s="5">
        <f>[3]세출예산!D99</f>
        <v>1485810</v>
      </c>
      <c r="D22" s="5">
        <f>[3]세출예산!E99</f>
        <v>709360</v>
      </c>
      <c r="E22" s="4">
        <f>D22-C22</f>
        <v>-776450</v>
      </c>
      <c r="F22" s="64"/>
      <c r="G22" s="64"/>
      <c r="H22" s="65"/>
      <c r="I22" s="64"/>
      <c r="K22" s="63" t="s">
        <v>37</v>
      </c>
      <c r="L22" s="63"/>
      <c r="M22" s="63"/>
      <c r="N22" s="63"/>
    </row>
    <row r="23" spans="1:14" x14ac:dyDescent="0.3">
      <c r="K23" s="63" t="s">
        <v>36</v>
      </c>
      <c r="L23" s="63"/>
      <c r="M23" s="63"/>
      <c r="N23" s="63"/>
    </row>
    <row r="24" spans="1:14" x14ac:dyDescent="0.3">
      <c r="K24" s="63" t="s">
        <v>35</v>
      </c>
      <c r="L24" s="63"/>
      <c r="M24" s="63"/>
      <c r="N24" s="63"/>
    </row>
    <row r="25" spans="1:14" x14ac:dyDescent="0.3">
      <c r="K25" s="63"/>
      <c r="L25" s="63"/>
      <c r="M25" s="63"/>
      <c r="N25" s="63"/>
    </row>
    <row r="26" spans="1:14" x14ac:dyDescent="0.3">
      <c r="K26" s="63"/>
      <c r="L26" s="63"/>
      <c r="M26" s="63"/>
      <c r="N26" s="63"/>
    </row>
    <row r="27" spans="1:14" x14ac:dyDescent="0.3">
      <c r="K27" s="63"/>
      <c r="L27" s="63"/>
      <c r="M27" s="63"/>
      <c r="N27" s="63"/>
    </row>
  </sheetData>
  <mergeCells count="8">
    <mergeCell ref="H3:J3"/>
    <mergeCell ref="H6:J6"/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89" firstPageNumber="185" orientation="portrait" useFirstPageNumber="1" r:id="rId1"/>
  <headerFooter>
    <oddFooter>&amp;R&amp;"굴림,보통"&amp;9참좋은재가노인돌봄센터(2022.11.28))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9507-6D92-45FF-95F2-CF0D296F1246}">
  <dimension ref="A1:E18"/>
  <sheetViews>
    <sheetView showGridLines="0" view="pageBreakPreview" zoomScale="115" zoomScaleNormal="100" zoomScaleSheetLayoutView="115" workbookViewId="0">
      <selection activeCell="G6" sqref="G6"/>
    </sheetView>
  </sheetViews>
  <sheetFormatPr defaultRowHeight="13.5" x14ac:dyDescent="0.3"/>
  <cols>
    <col min="1" max="1" width="16.75" style="2" customWidth="1"/>
    <col min="2" max="2" width="17.875" style="74" customWidth="1"/>
    <col min="3" max="4" width="15.5" style="2" customWidth="1"/>
    <col min="5" max="5" width="17.125" style="2" customWidth="1"/>
    <col min="6" max="16384" width="9" style="1"/>
  </cols>
  <sheetData>
    <row r="1" spans="1:5" ht="39" customHeight="1" x14ac:dyDescent="0.3">
      <c r="A1" s="96" t="s">
        <v>61</v>
      </c>
      <c r="B1" s="96"/>
      <c r="C1" s="96"/>
      <c r="D1" s="96"/>
      <c r="E1" s="96"/>
    </row>
    <row r="2" spans="1:5" ht="18" customHeight="1" x14ac:dyDescent="0.3">
      <c r="A2" s="47"/>
      <c r="B2" s="95"/>
      <c r="C2" s="47"/>
      <c r="D2" s="47"/>
      <c r="E2" s="60" t="s">
        <v>17</v>
      </c>
    </row>
    <row r="3" spans="1:5" ht="21" customHeight="1" x14ac:dyDescent="0.3">
      <c r="A3" s="31" t="s">
        <v>27</v>
      </c>
      <c r="B3" s="30"/>
      <c r="C3" s="30"/>
      <c r="D3" s="30"/>
      <c r="E3" s="28"/>
    </row>
    <row r="4" spans="1:5" ht="21" customHeight="1" thickBot="1" x14ac:dyDescent="0.35">
      <c r="A4" s="27" t="s">
        <v>15</v>
      </c>
      <c r="B4" s="86" t="s">
        <v>14</v>
      </c>
      <c r="C4" s="85" t="s">
        <v>26</v>
      </c>
      <c r="D4" s="84" t="s">
        <v>25</v>
      </c>
      <c r="E4" s="83" t="s">
        <v>11</v>
      </c>
    </row>
    <row r="5" spans="1:5" ht="21" customHeight="1" thickTop="1" x14ac:dyDescent="0.3">
      <c r="A5" s="22" t="s">
        <v>24</v>
      </c>
      <c r="B5" s="21"/>
      <c r="C5" s="20">
        <f>C6+C7+C8</f>
        <v>33920000</v>
      </c>
      <c r="D5" s="20">
        <f>D6+D7+D8</f>
        <v>7321000</v>
      </c>
      <c r="E5" s="19">
        <f>D5-C5</f>
        <v>-26599000</v>
      </c>
    </row>
    <row r="6" spans="1:5" ht="21" customHeight="1" x14ac:dyDescent="0.3">
      <c r="A6" s="14" t="s">
        <v>60</v>
      </c>
      <c r="B6" s="82" t="s">
        <v>59</v>
      </c>
      <c r="C6" s="46">
        <f>[4]세입예산!D6</f>
        <v>4255506</v>
      </c>
      <c r="D6" s="46">
        <f>[4]세입예산!E6</f>
        <v>0</v>
      </c>
      <c r="E6" s="43">
        <f>D6-C6</f>
        <v>-4255506</v>
      </c>
    </row>
    <row r="7" spans="1:5" ht="21" customHeight="1" x14ac:dyDescent="0.3">
      <c r="A7" s="45" t="s">
        <v>58</v>
      </c>
      <c r="B7" s="94" t="s">
        <v>58</v>
      </c>
      <c r="C7" s="44">
        <f>[4]세입예산!D10</f>
        <v>29662733</v>
      </c>
      <c r="D7" s="44">
        <f>[4]세입예산!E10</f>
        <v>7320000</v>
      </c>
      <c r="E7" s="43">
        <f>D7-C7</f>
        <v>-22342733</v>
      </c>
    </row>
    <row r="8" spans="1:5" ht="21" customHeight="1" x14ac:dyDescent="0.3">
      <c r="A8" s="42" t="s">
        <v>57</v>
      </c>
      <c r="B8" s="93" t="s">
        <v>57</v>
      </c>
      <c r="C8" s="5">
        <f>[4]세입예산!D13</f>
        <v>1761</v>
      </c>
      <c r="D8" s="5">
        <f>[4]세입예산!E13</f>
        <v>1000</v>
      </c>
      <c r="E8" s="40">
        <f>D8-C8</f>
        <v>-761</v>
      </c>
    </row>
    <row r="9" spans="1:5" ht="21" customHeight="1" x14ac:dyDescent="0.3">
      <c r="A9" s="92"/>
      <c r="B9" s="91"/>
      <c r="C9" s="90"/>
      <c r="D9" s="89"/>
      <c r="E9" s="69"/>
    </row>
    <row r="10" spans="1:5" ht="21" customHeight="1" x14ac:dyDescent="0.3">
      <c r="A10" s="87"/>
      <c r="B10" s="88"/>
      <c r="C10" s="87"/>
      <c r="D10" s="87"/>
      <c r="E10" s="60" t="s">
        <v>17</v>
      </c>
    </row>
    <row r="11" spans="1:5" ht="21" customHeight="1" x14ac:dyDescent="0.3">
      <c r="A11" s="31" t="s">
        <v>16</v>
      </c>
      <c r="B11" s="30"/>
      <c r="C11" s="30"/>
      <c r="D11" s="30"/>
      <c r="E11" s="28"/>
    </row>
    <row r="12" spans="1:5" ht="21" customHeight="1" thickBot="1" x14ac:dyDescent="0.35">
      <c r="A12" s="27" t="s">
        <v>15</v>
      </c>
      <c r="B12" s="86" t="s">
        <v>14</v>
      </c>
      <c r="C12" s="85" t="s">
        <v>13</v>
      </c>
      <c r="D12" s="84" t="s">
        <v>12</v>
      </c>
      <c r="E12" s="83" t="s">
        <v>11</v>
      </c>
    </row>
    <row r="13" spans="1:5" ht="21" customHeight="1" thickTop="1" x14ac:dyDescent="0.3">
      <c r="A13" s="22" t="s">
        <v>10</v>
      </c>
      <c r="B13" s="21"/>
      <c r="C13" s="20">
        <f>SUM(C14:C16)</f>
        <v>33920000</v>
      </c>
      <c r="D13" s="20">
        <f>SUM(D14:D16)</f>
        <v>7321000</v>
      </c>
      <c r="E13" s="19">
        <f>D13-C13</f>
        <v>-26599000</v>
      </c>
    </row>
    <row r="14" spans="1:5" ht="21" customHeight="1" x14ac:dyDescent="0.3">
      <c r="A14" s="11" t="s">
        <v>56</v>
      </c>
      <c r="B14" s="82" t="s">
        <v>55</v>
      </c>
      <c r="C14" s="12">
        <f>[4]세출예산!D5</f>
        <v>33920000</v>
      </c>
      <c r="D14" s="12">
        <v>0</v>
      </c>
      <c r="E14" s="52">
        <f>D14-C14</f>
        <v>-33920000</v>
      </c>
    </row>
    <row r="15" spans="1:5" ht="21" customHeight="1" x14ac:dyDescent="0.3">
      <c r="A15" s="11" t="s">
        <v>54</v>
      </c>
      <c r="B15" s="82" t="s">
        <v>54</v>
      </c>
      <c r="C15" s="12">
        <v>0</v>
      </c>
      <c r="D15" s="12">
        <f>[4]세출예산!E12</f>
        <v>0</v>
      </c>
      <c r="E15" s="52">
        <f>D15-C15</f>
        <v>0</v>
      </c>
    </row>
    <row r="16" spans="1:5" ht="21" customHeight="1" x14ac:dyDescent="0.3">
      <c r="A16" s="81" t="s">
        <v>53</v>
      </c>
      <c r="B16" s="80" t="s">
        <v>53</v>
      </c>
      <c r="C16" s="79">
        <v>0</v>
      </c>
      <c r="D16" s="79">
        <f>[4]세출예산!E19</f>
        <v>7321000</v>
      </c>
      <c r="E16" s="4">
        <f>D16-C16</f>
        <v>7321000</v>
      </c>
    </row>
    <row r="17" spans="1:5" x14ac:dyDescent="0.3">
      <c r="A17" s="78"/>
      <c r="B17" s="77"/>
      <c r="C17" s="75"/>
      <c r="D17" s="75"/>
      <c r="E17" s="75"/>
    </row>
    <row r="18" spans="1:5" x14ac:dyDescent="0.3">
      <c r="A18" s="75"/>
      <c r="B18" s="76"/>
      <c r="C18" s="75"/>
      <c r="D18" s="75"/>
      <c r="E18" s="75"/>
    </row>
  </sheetData>
  <mergeCells count="5">
    <mergeCell ref="A1:E1"/>
    <mergeCell ref="A3:E3"/>
    <mergeCell ref="A5:B5"/>
    <mergeCell ref="A11:E11"/>
    <mergeCell ref="A13:B13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5" firstPageNumber="2" orientation="portrait" useFirstPageNumber="1" r:id="rId1"/>
  <headerFooter>
    <oddFooter>&amp;R&amp;"굴림,보통"&amp;9참좋은재가노인돌봄센터(2022.11.28)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일반사업예산</vt:lpstr>
      <vt:lpstr>식사배달사업예산</vt:lpstr>
      <vt:lpstr>노인맞춤돌봄예산</vt:lpstr>
      <vt:lpstr>특별회계예산</vt:lpstr>
      <vt:lpstr>노인맞춤돌봄예산!Consolidate_Area</vt:lpstr>
      <vt:lpstr>식사배달사업예산!Consolidate_Area</vt:lpstr>
      <vt:lpstr>일반사업예산!Consolidate_Area</vt:lpstr>
      <vt:lpstr>특별회계예산!Consolidate_Area</vt:lpstr>
      <vt:lpstr>노인맞춤돌봄예산!Print_Area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2023-12-28T00:57:25Z</dcterms:created>
  <dcterms:modified xsi:type="dcterms:W3CDTF">2023-12-28T00:59:39Z</dcterms:modified>
</cp:coreProperties>
</file>