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Desktop\결산추경 및 최초예산\참좋은노인복지센터 최초예산\"/>
    </mc:Choice>
  </mc:AlternateContent>
  <xr:revisionPtr revIDLastSave="0" documentId="13_ncr:1_{8F932104-4A72-405B-802B-FA22BF42D148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표지" sheetId="1" r:id="rId1"/>
    <sheet name="예산총칙" sheetId="2" r:id="rId2"/>
    <sheet name="예산총괄" sheetId="3" r:id="rId3"/>
    <sheet name="세입예산" sheetId="4" r:id="rId4"/>
    <sheet name="세출예산" sheetId="5" r:id="rId5"/>
    <sheet name="증감내용" sheetId="6" r:id="rId6"/>
  </sheets>
  <definedNames>
    <definedName name="_xlnm.Consolidate_Area" localSheetId="3">세입예산!$A$1:$P$17</definedName>
    <definedName name="_xlnm.Consolidate_Area" localSheetId="4">세출예산!$A$1:$P$31</definedName>
    <definedName name="_xlnm.Consolidate_Area" localSheetId="2">예산총괄!$A$1:$E$16</definedName>
    <definedName name="_xlnm.Consolidate_Area" localSheetId="0">표지!$A$1:$A$12</definedName>
    <definedName name="_xlnm.Consolidate_Area">#REF!</definedName>
    <definedName name="_xlnm.Print_Area" localSheetId="3">세입예산!$A$1:$Q$17</definedName>
    <definedName name="_xlnm.Print_Area" localSheetId="4">세출예산!$A$1:$Q$33</definedName>
    <definedName name="_xlnm.Print_Area" localSheetId="1">예산총칙!$A$1:$A$19</definedName>
  </definedNames>
  <calcPr calcId="181029"/>
</workbook>
</file>

<file path=xl/calcChain.xml><?xml version="1.0" encoding="utf-8"?>
<calcChain xmlns="http://schemas.openxmlformats.org/spreadsheetml/2006/main">
  <c r="Q16" i="4" l="1"/>
  <c r="Q13" i="4"/>
  <c r="Q12" i="4"/>
  <c r="Q11" i="4"/>
  <c r="Q10" i="4"/>
  <c r="Q9" i="4"/>
  <c r="Q8" i="4"/>
  <c r="C22" i="6" l="1"/>
  <c r="B22" i="6"/>
  <c r="C20" i="6"/>
  <c r="B20" i="6"/>
  <c r="C18" i="6"/>
  <c r="B18" i="6"/>
  <c r="C16" i="6"/>
  <c r="B16" i="6"/>
  <c r="C9" i="6"/>
  <c r="B9" i="6"/>
  <c r="C7" i="6"/>
  <c r="B7" i="6"/>
  <c r="D18" i="6" l="1"/>
  <c r="D20" i="6"/>
  <c r="D9" i="6"/>
  <c r="D22" i="6"/>
  <c r="D7" i="6"/>
  <c r="D16" i="6"/>
  <c r="E7" i="5" l="1"/>
  <c r="E6" i="5" s="1"/>
  <c r="D6" i="5"/>
  <c r="Q21" i="5"/>
  <c r="Q20" i="5"/>
  <c r="Q19" i="5"/>
  <c r="Q18" i="5"/>
  <c r="Q16" i="5" s="1"/>
  <c r="Q17" i="5"/>
  <c r="E16" i="5" l="1"/>
  <c r="F16" i="5" s="1"/>
  <c r="E16" i="4" l="1"/>
  <c r="D23" i="5"/>
  <c r="D22" i="5" s="1"/>
  <c r="C14" i="3" s="1"/>
  <c r="D7" i="5"/>
  <c r="C13" i="3" s="1"/>
  <c r="D5" i="4"/>
  <c r="D14" i="4"/>
  <c r="D15" i="4"/>
  <c r="D6" i="4"/>
  <c r="C7" i="3"/>
  <c r="C6" i="3"/>
  <c r="D7" i="4"/>
  <c r="C5" i="3" l="1"/>
  <c r="I13" i="5"/>
  <c r="Q13" i="5" s="1"/>
  <c r="I12" i="5"/>
  <c r="Q12" i="5" s="1"/>
  <c r="Q27" i="5" l="1"/>
  <c r="Q26" i="5"/>
  <c r="Q24" i="5"/>
  <c r="E24" i="5"/>
  <c r="F24" i="5" s="1"/>
  <c r="D29" i="5"/>
  <c r="D28" i="5" s="1"/>
  <c r="C15" i="3" s="1"/>
  <c r="E30" i="5"/>
  <c r="E29" i="5" s="1"/>
  <c r="Q30" i="5"/>
  <c r="E33" i="5"/>
  <c r="D32" i="5"/>
  <c r="D31" i="5" s="1"/>
  <c r="C16" i="3" s="1"/>
  <c r="D5" i="5" l="1"/>
  <c r="Q25" i="5"/>
  <c r="E25" i="5" s="1"/>
  <c r="F25" i="5" s="1"/>
  <c r="F30" i="5"/>
  <c r="E28" i="5"/>
  <c r="F29" i="5"/>
  <c r="E32" i="5"/>
  <c r="F33" i="5"/>
  <c r="F28" i="5" l="1"/>
  <c r="D15" i="3"/>
  <c r="E15" i="3" s="1"/>
  <c r="E23" i="5"/>
  <c r="F32" i="5"/>
  <c r="E31" i="5"/>
  <c r="D16" i="3" s="1"/>
  <c r="E16" i="3" s="1"/>
  <c r="F23" i="5" l="1"/>
  <c r="E22" i="5"/>
  <c r="F31" i="5"/>
  <c r="D14" i="3" l="1"/>
  <c r="F22" i="5"/>
  <c r="Q10" i="5" l="1"/>
  <c r="Q17" i="4" l="1"/>
  <c r="C12" i="3" l="1"/>
  <c r="Q11" i="5" l="1"/>
  <c r="E14" i="3" l="1"/>
  <c r="E17" i="4"/>
  <c r="Q15" i="5"/>
  <c r="E14" i="5" s="1"/>
  <c r="Q9" i="5"/>
  <c r="Q8" i="5" s="1"/>
  <c r="E8" i="5" s="1"/>
  <c r="F15" i="5" l="1"/>
  <c r="F8" i="5"/>
  <c r="E15" i="4"/>
  <c r="E14" i="4" s="1"/>
  <c r="F16" i="4"/>
  <c r="F17" i="4"/>
  <c r="E5" i="5" l="1"/>
  <c r="D7" i="3"/>
  <c r="E7" i="3" s="1"/>
  <c r="F15" i="4"/>
  <c r="F14" i="4"/>
  <c r="F14" i="5" l="1"/>
  <c r="D13" i="3" l="1"/>
  <c r="E13" i="3" s="1"/>
  <c r="E8" i="4" l="1"/>
  <c r="F8" i="4" l="1"/>
  <c r="E7" i="4"/>
  <c r="F7" i="5"/>
  <c r="E6" i="4" l="1"/>
  <c r="E5" i="4" s="1"/>
  <c r="F7" i="4"/>
  <c r="D12" i="3"/>
  <c r="F6" i="5"/>
  <c r="E12" i="3" l="1"/>
  <c r="F6" i="4"/>
  <c r="D6" i="3"/>
  <c r="D5" i="3" s="1"/>
  <c r="F5" i="5"/>
  <c r="E6" i="3" l="1"/>
  <c r="F5" i="4"/>
  <c r="E5" i="3" l="1"/>
</calcChain>
</file>

<file path=xl/sharedStrings.xml><?xml version="1.0" encoding="utf-8"?>
<sst xmlns="http://schemas.openxmlformats.org/spreadsheetml/2006/main" count="235" uniqueCount="119">
  <si>
    <t>3. 본 예산은 사회복지법인 재무회계규칙 제 2장 예산과결산에 의거 편성하며 집행한다.</t>
  </si>
  <si>
    <t xml:space="preserve">6. 보편적으로 발생하는 지출에 있어서는 세출예산에도 불구하고 초과 집행하고 차기 </t>
  </si>
  <si>
    <t>원</t>
  </si>
  <si>
    <t>잡지출</t>
  </si>
  <si>
    <t>월</t>
  </si>
  <si>
    <t>×</t>
  </si>
  <si>
    <t>회</t>
  </si>
  <si>
    <t xml:space="preserve">항 </t>
  </si>
  <si>
    <t xml:space="preserve">관 </t>
  </si>
  <si>
    <t>사무비</t>
  </si>
  <si>
    <t>운영비</t>
  </si>
  <si>
    <t>잡수입</t>
  </si>
  <si>
    <t>액수</t>
  </si>
  <si>
    <t>항</t>
  </si>
  <si>
    <t>증감율</t>
  </si>
  <si>
    <t>과목</t>
  </si>
  <si>
    <t>%</t>
  </si>
  <si>
    <t>관</t>
  </si>
  <si>
    <t>총계</t>
  </si>
  <si>
    <t>목</t>
  </si>
  <si>
    <t>산출근거</t>
  </si>
  <si>
    <t>공공요금</t>
  </si>
  <si>
    <t>기타예금이자수입</t>
  </si>
  <si>
    <t>참좋은노인복지센터</t>
  </si>
  <si>
    <t xml:space="preserve"> 예  산  총  칙</t>
  </si>
  <si>
    <t>증 감(B-A)</t>
  </si>
  <si>
    <t>총       계</t>
  </si>
  <si>
    <t>총        계</t>
  </si>
  <si>
    <t>수용비 및 수수료</t>
  </si>
  <si>
    <t>(단위 : 원)</t>
  </si>
  <si>
    <t>잡       수      입</t>
  </si>
  <si>
    <t xml:space="preserve">   이사회에서 추가경정예산을 승인 받을 수 있다.</t>
  </si>
  <si>
    <t>사회복지법인 무일복지재단</t>
  </si>
  <si>
    <t>잡      수      입</t>
  </si>
  <si>
    <t xml:space="preserve">   초과할 수 있다.</t>
  </si>
  <si>
    <t>세                    출</t>
  </si>
  <si>
    <t xml:space="preserve">                (단위: 원)</t>
  </si>
  <si>
    <t>세                  입</t>
  </si>
  <si>
    <t>잡지출</t>
    <phoneticPr fontId="19" type="noConversion"/>
  </si>
  <si>
    <t>운   영   비</t>
    <phoneticPr fontId="19" type="noConversion"/>
  </si>
  <si>
    <t>월</t>
    <phoneticPr fontId="19" type="noConversion"/>
  </si>
  <si>
    <t>(단위 : 원)</t>
    <phoneticPr fontId="19" type="noConversion"/>
  </si>
  <si>
    <t>회</t>
    <phoneticPr fontId="19" type="noConversion"/>
  </si>
  <si>
    <t>기타잡수입</t>
    <phoneticPr fontId="19" type="noConversion"/>
  </si>
  <si>
    <t>원</t>
    <phoneticPr fontId="19" type="noConversion"/>
  </si>
  <si>
    <t xml:space="preserve"> </t>
    <phoneticPr fontId="19" type="noConversion"/>
  </si>
  <si>
    <t>명</t>
    <phoneticPr fontId="19" type="noConversion"/>
  </si>
  <si>
    <t xml:space="preserve">월 </t>
    <phoneticPr fontId="19" type="noConversion"/>
  </si>
  <si>
    <t>최초예산(B)</t>
    <phoneticPr fontId="19" type="noConversion"/>
  </si>
  <si>
    <t>최초예산(A)</t>
    <phoneticPr fontId="19" type="noConversion"/>
  </si>
  <si>
    <t>h</t>
    <phoneticPr fontId="19" type="noConversion"/>
  </si>
  <si>
    <t>훈련지원금</t>
    <phoneticPr fontId="19" type="noConversion"/>
  </si>
  <si>
    <t>자격증 취득 수당</t>
    <phoneticPr fontId="19" type="noConversion"/>
  </si>
  <si>
    <t>훈련교사 지원금(6명기준)</t>
    <phoneticPr fontId="19" type="noConversion"/>
  </si>
  <si>
    <t>HRD 지원금</t>
    <phoneticPr fontId="19" type="noConversion"/>
  </si>
  <si>
    <t>학습근로자 수당(사회복지사)</t>
    <phoneticPr fontId="19" type="noConversion"/>
  </si>
  <si>
    <t>학습근로자 수당(생활지원사)</t>
    <phoneticPr fontId="19" type="noConversion"/>
  </si>
  <si>
    <t>HRD 담당자 수당</t>
    <phoneticPr fontId="19" type="noConversion"/>
  </si>
  <si>
    <t>◎수당</t>
    <phoneticPr fontId="19" type="noConversion"/>
  </si>
  <si>
    <t>%</t>
    <phoneticPr fontId="19" type="noConversion"/>
  </si>
  <si>
    <t>*전기료 (교육장)</t>
    <phoneticPr fontId="19" type="noConversion"/>
  </si>
  <si>
    <t>사무용품 구입(교육장)</t>
    <phoneticPr fontId="19" type="noConversion"/>
  </si>
  <si>
    <t>기타운영비 (훈련생 간식 등)</t>
    <phoneticPr fontId="19" type="noConversion"/>
  </si>
  <si>
    <t>수용비 및 수수료 (저녁)</t>
    <phoneticPr fontId="19" type="noConversion"/>
  </si>
  <si>
    <t>자격증 취득 축하금</t>
    <phoneticPr fontId="19" type="noConversion"/>
  </si>
  <si>
    <t>훈련교사 수당(3명)</t>
    <phoneticPr fontId="19" type="noConversion"/>
  </si>
  <si>
    <t>O-JT훈련비(20년도)</t>
    <phoneticPr fontId="19" type="noConversion"/>
  </si>
  <si>
    <t>운영충당적립금및환경개선부담금</t>
    <phoneticPr fontId="19" type="noConversion"/>
  </si>
  <si>
    <t>운영충당적립금</t>
    <phoneticPr fontId="19" type="noConversion"/>
  </si>
  <si>
    <t>운영충당적립금</t>
  </si>
  <si>
    <t>적립금및준비금지출</t>
    <phoneticPr fontId="19" type="noConversion"/>
  </si>
  <si>
    <t>2020. 11</t>
    <phoneticPr fontId="19" type="noConversion"/>
  </si>
  <si>
    <t xml:space="preserve">7. 본 일학습병행 사업은  재직자 역량강화 훈련으로 고용노동부 한국산업인력공단에서  </t>
    <phoneticPr fontId="19" type="noConversion"/>
  </si>
  <si>
    <t xml:space="preserve">  주관하며 본사업 종료 후 잔액은 시설내 사업으로 전입하여 운영비로 사용할 수 있다.</t>
    <phoneticPr fontId="19" type="noConversion"/>
  </si>
  <si>
    <t>전출금</t>
  </si>
  <si>
    <t>법인회계전출금</t>
    <phoneticPr fontId="19" type="noConversion"/>
  </si>
  <si>
    <t>기타전출금</t>
    <phoneticPr fontId="19" type="noConversion"/>
  </si>
  <si>
    <t>*재가지원사업전출금</t>
    <phoneticPr fontId="19" type="noConversion"/>
  </si>
  <si>
    <t>*맞춤돌봄사업전출금</t>
    <phoneticPr fontId="19" type="noConversion"/>
  </si>
  <si>
    <t xml:space="preserve">2021년 참좋은노인복지센터(일학습병행) </t>
    <phoneticPr fontId="19" type="noConversion"/>
  </si>
  <si>
    <t>최초 세입.세출 예산(안)</t>
    <phoneticPr fontId="19" type="noConversion"/>
  </si>
  <si>
    <t>2021년 최초 예산(일학습병행) 총괄내역서</t>
    <phoneticPr fontId="19" type="noConversion"/>
  </si>
  <si>
    <t>1) 2021년 참좋은노인복지센터(일학습병행)  세입 최초예산 내역</t>
    <phoneticPr fontId="19" type="noConversion"/>
  </si>
  <si>
    <t>1) 2021년 참좋은노인복지센터(일학습병행) 세출 최초예산 내역</t>
    <phoneticPr fontId="19" type="noConversion"/>
  </si>
  <si>
    <t>공공요금및
각종세금공과금</t>
    <phoneticPr fontId="19" type="noConversion"/>
  </si>
  <si>
    <t>전출금</t>
    <phoneticPr fontId="19" type="noConversion"/>
  </si>
  <si>
    <t>운영충당적립금및
환경개선부담금</t>
    <phoneticPr fontId="19" type="noConversion"/>
  </si>
  <si>
    <t>예금이자수입</t>
    <phoneticPr fontId="19" type="noConversion"/>
  </si>
  <si>
    <t>가람교육원 수수료(훈련비)</t>
    <phoneticPr fontId="19" type="noConversion"/>
  </si>
  <si>
    <t>가람교육원 수수료(훈련지원금)</t>
    <phoneticPr fontId="19" type="noConversion"/>
  </si>
  <si>
    <t xml:space="preserve">4. 일학습병행지원금(수익사업), 후원금, 전입금 등의 세입이 감소할 경우 기존사업을 축소할 </t>
    <phoneticPr fontId="19" type="noConversion"/>
  </si>
  <si>
    <t xml:space="preserve">   수 있다.</t>
    <phoneticPr fontId="19" type="noConversion"/>
  </si>
  <si>
    <t xml:space="preserve">5. 일학습병행지원금(수익사업), 후원금, 전입금 등의 세입이 증가 할 경우 세입.세출예산을 </t>
    <phoneticPr fontId="19" type="noConversion"/>
  </si>
  <si>
    <t>사업수입</t>
    <phoneticPr fontId="19" type="noConversion"/>
  </si>
  <si>
    <t>기타사업수입</t>
    <phoneticPr fontId="19" type="noConversion"/>
  </si>
  <si>
    <t>일학습병행 지원금</t>
    <phoneticPr fontId="19" type="noConversion"/>
  </si>
  <si>
    <r>
      <t>2. 세입.세출 예산 총액은</t>
    </r>
    <r>
      <rPr>
        <b/>
        <sz val="12"/>
        <color rgb="FF000000"/>
        <rFont val="굴림"/>
        <family val="3"/>
        <charset val="129"/>
      </rPr>
      <t xml:space="preserve"> </t>
    </r>
    <r>
      <rPr>
        <b/>
        <u/>
        <sz val="14"/>
        <color rgb="FF000000"/>
        <rFont val="굴림"/>
        <family val="3"/>
        <charset val="129"/>
      </rPr>
      <t>50,828,000</t>
    </r>
    <r>
      <rPr>
        <b/>
        <u/>
        <sz val="12"/>
        <color rgb="FF000000"/>
        <rFont val="굴림"/>
        <family val="3"/>
        <charset val="129"/>
      </rPr>
      <t>원</t>
    </r>
    <r>
      <rPr>
        <sz val="12"/>
        <color rgb="FF000000"/>
        <rFont val="굴림"/>
        <family val="3"/>
        <charset val="129"/>
      </rPr>
      <t>으로 한다.</t>
    </r>
    <phoneticPr fontId="19" type="noConversion"/>
  </si>
  <si>
    <t>기타운영비</t>
    <phoneticPr fontId="19" type="noConversion"/>
  </si>
  <si>
    <t>항  목</t>
  </si>
  <si>
    <t>2020년</t>
    <phoneticPr fontId="19" type="noConversion"/>
  </si>
  <si>
    <t>2021년</t>
    <phoneticPr fontId="19" type="noConversion"/>
  </si>
  <si>
    <t>증갑(B-A)</t>
  </si>
  <si>
    <t>최초예산 (B)</t>
    <phoneticPr fontId="19" type="noConversion"/>
  </si>
  <si>
    <t>액 수</t>
  </si>
  <si>
    <t>■ 사업장명 : 참좋은노인복지센터</t>
    <phoneticPr fontId="19" type="noConversion"/>
  </si>
  <si>
    <t xml:space="preserve"> 예산 증감사항 및 주요내용(일학습병행)</t>
    <phoneticPr fontId="19" type="noConversion"/>
  </si>
  <si>
    <t>운영비</t>
    <phoneticPr fontId="19" type="noConversion"/>
  </si>
  <si>
    <t>사무비</t>
    <phoneticPr fontId="19" type="noConversion"/>
  </si>
  <si>
    <t>사업기간 : 20년 09~21년 08월로 지원금 증액 조정</t>
    <phoneticPr fontId="19" type="noConversion"/>
  </si>
  <si>
    <t>예금이자 수입 증액</t>
    <phoneticPr fontId="19" type="noConversion"/>
  </si>
  <si>
    <t>사업기간 : 20년 09~21년 08월로 운영비 증액 조정</t>
    <phoneticPr fontId="19" type="noConversion"/>
  </si>
  <si>
    <t>시설내 보조금사업 시설회계로 전출금 증액 조정</t>
    <phoneticPr fontId="19" type="noConversion"/>
  </si>
  <si>
    <t>잡지출 증액 조정</t>
    <phoneticPr fontId="19" type="noConversion"/>
  </si>
  <si>
    <t>운영충당적립금(특별회계) 증액</t>
    <phoneticPr fontId="19" type="noConversion"/>
  </si>
  <si>
    <t>○ 세입의 주요내용</t>
    <phoneticPr fontId="19" type="noConversion"/>
  </si>
  <si>
    <r>
      <t xml:space="preserve">                                                                                                     </t>
    </r>
    <r>
      <rPr>
        <sz val="9"/>
        <color rgb="FF000000"/>
        <rFont val="굴림"/>
        <family val="3"/>
        <charset val="129"/>
      </rPr>
      <t xml:space="preserve"> (단위 : 원)</t>
    </r>
    <phoneticPr fontId="19" type="noConversion"/>
  </si>
  <si>
    <t xml:space="preserve">○ 세출의 주요내용   </t>
  </si>
  <si>
    <t>최초예산 (A)</t>
    <phoneticPr fontId="19" type="noConversion"/>
  </si>
  <si>
    <t>1. 참좋은노인복지센터내 한시적인 일학습병행 사업 2021년 최초 세입.세출 예산은 다음과 같다.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</si>
</sst>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#,##0_ "/>
  </numFmts>
  <fonts count="24" x14ac:knownFonts="1">
    <font>
      <sz val="11"/>
      <color rgb="FF000000"/>
      <name val="돋움"/>
    </font>
    <font>
      <sz val="11"/>
      <color rgb="FF000000"/>
      <name val="굴림"/>
      <family val="3"/>
      <charset val="129"/>
    </font>
    <font>
      <b/>
      <sz val="20"/>
      <color rgb="FF000000"/>
      <name val="굴림"/>
      <family val="3"/>
      <charset val="129"/>
    </font>
    <font>
      <sz val="11"/>
      <color rgb="FF000000"/>
      <name val="바탕"/>
      <family val="1"/>
      <charset val="129"/>
    </font>
    <font>
      <b/>
      <sz val="8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sz val="8"/>
      <color rgb="FF000000"/>
      <name val="돋움"/>
      <family val="3"/>
      <charset val="129"/>
    </font>
    <font>
      <sz val="20"/>
      <color rgb="FF000000"/>
      <name val="굴림"/>
      <family val="3"/>
      <charset val="129"/>
    </font>
    <font>
      <b/>
      <sz val="9"/>
      <color rgb="FF000000"/>
      <name val="굴림"/>
      <family val="3"/>
      <charset val="129"/>
    </font>
    <font>
      <sz val="9"/>
      <color rgb="FF000000"/>
      <name val="굴림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바탕"/>
      <family val="1"/>
      <charset val="129"/>
    </font>
    <font>
      <b/>
      <sz val="16"/>
      <color rgb="FF000000"/>
      <name val="바탕"/>
      <family val="1"/>
      <charset val="129"/>
    </font>
    <font>
      <b/>
      <sz val="25"/>
      <color rgb="FF000000"/>
      <name val="굴림"/>
      <family val="3"/>
      <charset val="129"/>
    </font>
    <font>
      <sz val="12"/>
      <color rgb="FF000000"/>
      <name val="굴림"/>
      <family val="3"/>
      <charset val="129"/>
    </font>
    <font>
      <b/>
      <sz val="16"/>
      <color rgb="FF000000"/>
      <name val="굴림"/>
      <family val="3"/>
      <charset val="129"/>
    </font>
    <font>
      <b/>
      <u/>
      <sz val="14"/>
      <color rgb="FF000000"/>
      <name val="굴림"/>
      <family val="3"/>
      <charset val="129"/>
    </font>
    <font>
      <b/>
      <u/>
      <sz val="12"/>
      <color rgb="FF000000"/>
      <name val="굴림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12"/>
      <color rgb="FF000000"/>
      <name val="굴림"/>
      <family val="3"/>
      <charset val="129"/>
    </font>
    <font>
      <sz val="9"/>
      <name val="굴림"/>
      <family val="3"/>
      <charset val="129"/>
    </font>
    <font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41" fontId="18" fillId="0" borderId="0">
      <alignment vertical="center"/>
    </xf>
    <xf numFmtId="0" fontId="18" fillId="0" borderId="0">
      <alignment vertical="center"/>
    </xf>
    <xf numFmtId="9" fontId="18" fillId="0" borderId="0">
      <alignment vertical="center"/>
    </xf>
  </cellStyleXfs>
  <cellXfs count="343">
    <xf numFmtId="0" fontId="0" fillId="0" borderId="0" xfId="0" applyNumberFormat="1">
      <alignment vertical="center"/>
    </xf>
    <xf numFmtId="0" fontId="0" fillId="0" borderId="0" xfId="0" applyNumberForma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top"/>
    </xf>
    <xf numFmtId="0" fontId="3" fillId="0" borderId="0" xfId="0" applyNumberFormat="1" applyFont="1">
      <alignment vertical="center"/>
    </xf>
    <xf numFmtId="0" fontId="4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41" fontId="5" fillId="0" borderId="0" xfId="0" applyNumberFormat="1" applyFont="1" applyBorder="1" applyAlignment="1">
      <alignment horizontal="right" vertical="center"/>
    </xf>
    <xf numFmtId="4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0" fontId="6" fillId="0" borderId="0" xfId="2" applyNumberFormat="1" applyFont="1">
      <alignment vertical="center"/>
    </xf>
    <xf numFmtId="0" fontId="7" fillId="0" borderId="0" xfId="0" applyNumberFormat="1" applyFont="1" applyAlignment="1">
      <alignment horizontal="center"/>
    </xf>
    <xf numFmtId="0" fontId="8" fillId="0" borderId="1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vertical="center"/>
    </xf>
    <xf numFmtId="0" fontId="9" fillId="0" borderId="3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vertical="center"/>
    </xf>
    <xf numFmtId="3" fontId="9" fillId="0" borderId="5" xfId="0" applyNumberFormat="1" applyFont="1" applyBorder="1" applyAlignment="1">
      <alignment horizontal="right" vertical="center"/>
    </xf>
    <xf numFmtId="0" fontId="9" fillId="0" borderId="9" xfId="0" applyNumberFormat="1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vertical="center"/>
    </xf>
    <xf numFmtId="3" fontId="9" fillId="0" borderId="12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vertical="center"/>
    </xf>
    <xf numFmtId="3" fontId="9" fillId="0" borderId="15" xfId="0" applyNumberFormat="1" applyFont="1" applyBorder="1" applyAlignment="1">
      <alignment vertical="center"/>
    </xf>
    <xf numFmtId="0" fontId="9" fillId="0" borderId="0" xfId="0" applyNumberFormat="1" applyFont="1" applyAlignment="1">
      <alignment horizontal="right" vertical="center"/>
    </xf>
    <xf numFmtId="0" fontId="10" fillId="0" borderId="0" xfId="0" applyNumberFormat="1" applyFont="1">
      <alignment vertical="center"/>
    </xf>
    <xf numFmtId="0" fontId="11" fillId="0" borderId="0" xfId="0" applyNumberFormat="1" applyFont="1">
      <alignment vertical="center"/>
    </xf>
    <xf numFmtId="0" fontId="12" fillId="0" borderId="0" xfId="0" applyNumberFormat="1" applyFont="1" applyAlignment="1">
      <alignment horizontal="center"/>
    </xf>
    <xf numFmtId="0" fontId="9" fillId="0" borderId="16" xfId="0" applyNumberFormat="1" applyFont="1" applyBorder="1" applyAlignment="1">
      <alignment horizontal="center" vertical="center"/>
    </xf>
    <xf numFmtId="3" fontId="9" fillId="0" borderId="7" xfId="0" applyNumberFormat="1" applyFont="1" applyFill="1" applyBorder="1" applyAlignment="1" applyProtection="1">
      <alignment vertical="center"/>
    </xf>
    <xf numFmtId="0" fontId="13" fillId="0" borderId="0" xfId="0" applyNumberFormat="1" applyFont="1" applyAlignment="1">
      <alignment horizontal="center" vertical="top"/>
    </xf>
    <xf numFmtId="0" fontId="13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4" fillId="0" borderId="0" xfId="0" applyNumberFormat="1" applyFont="1">
      <alignment vertical="center"/>
    </xf>
    <xf numFmtId="0" fontId="14" fillId="0" borderId="0" xfId="0" applyNumberFormat="1" applyFont="1" applyAlignment="1">
      <alignment vertical="center" wrapText="1"/>
    </xf>
    <xf numFmtId="0" fontId="8" fillId="0" borderId="18" xfId="0" applyNumberFormat="1" applyFont="1" applyBorder="1" applyAlignment="1">
      <alignment horizontal="center" vertical="center"/>
    </xf>
    <xf numFmtId="3" fontId="8" fillId="0" borderId="19" xfId="1" applyNumberFormat="1" applyFont="1" applyFill="1" applyBorder="1" applyAlignment="1" applyProtection="1">
      <alignment vertical="center"/>
    </xf>
    <xf numFmtId="3" fontId="9" fillId="0" borderId="20" xfId="1" applyNumberFormat="1" applyFont="1" applyFill="1" applyBorder="1" applyAlignment="1" applyProtection="1">
      <alignment vertical="center"/>
    </xf>
    <xf numFmtId="3" fontId="9" fillId="0" borderId="21" xfId="1" applyNumberFormat="1" applyFont="1" applyFill="1" applyBorder="1" applyAlignment="1" applyProtection="1">
      <alignment vertical="center"/>
    </xf>
    <xf numFmtId="3" fontId="9" fillId="0" borderId="0" xfId="1" applyNumberFormat="1" applyFont="1" applyFill="1" applyBorder="1" applyAlignment="1" applyProtection="1">
      <alignment vertical="center"/>
    </xf>
    <xf numFmtId="3" fontId="9" fillId="0" borderId="22" xfId="0" applyNumberFormat="1" applyFont="1" applyFill="1" applyBorder="1" applyAlignment="1" applyProtection="1">
      <alignment vertical="center"/>
    </xf>
    <xf numFmtId="3" fontId="9" fillId="0" borderId="22" xfId="1" applyNumberFormat="1" applyFont="1" applyFill="1" applyBorder="1" applyAlignment="1" applyProtection="1">
      <alignment vertical="center"/>
    </xf>
    <xf numFmtId="3" fontId="9" fillId="0" borderId="23" xfId="1" applyNumberFormat="1" applyFont="1" applyFill="1" applyBorder="1" applyAlignment="1" applyProtection="1">
      <alignment vertical="center"/>
    </xf>
    <xf numFmtId="3" fontId="9" fillId="0" borderId="15" xfId="0" applyNumberFormat="1" applyFont="1" applyFill="1" applyBorder="1" applyAlignment="1" applyProtection="1">
      <alignment vertical="center"/>
    </xf>
    <xf numFmtId="0" fontId="9" fillId="0" borderId="24" xfId="0" applyNumberFormat="1" applyFont="1" applyFill="1" applyBorder="1" applyAlignment="1" applyProtection="1">
      <alignment horizontal="left" vertical="center"/>
    </xf>
    <xf numFmtId="3" fontId="8" fillId="0" borderId="20" xfId="1" applyNumberFormat="1" applyFont="1" applyFill="1" applyBorder="1" applyAlignment="1" applyProtection="1">
      <alignment vertical="center"/>
    </xf>
    <xf numFmtId="3" fontId="9" fillId="0" borderId="11" xfId="0" applyNumberFormat="1" applyFont="1" applyFill="1" applyBorder="1" applyAlignment="1" applyProtection="1">
      <alignment vertical="center"/>
    </xf>
    <xf numFmtId="3" fontId="9" fillId="0" borderId="26" xfId="1" applyNumberFormat="1" applyFont="1" applyFill="1" applyBorder="1" applyAlignment="1" applyProtection="1">
      <alignment vertical="center"/>
    </xf>
    <xf numFmtId="3" fontId="9" fillId="0" borderId="27" xfId="1" applyNumberFormat="1" applyFont="1" applyFill="1" applyBorder="1" applyAlignment="1" applyProtection="1">
      <alignment vertical="center"/>
    </xf>
    <xf numFmtId="3" fontId="9" fillId="0" borderId="27" xfId="0" applyNumberFormat="1" applyFont="1" applyFill="1" applyBorder="1" applyAlignment="1" applyProtection="1">
      <alignment vertical="center"/>
    </xf>
    <xf numFmtId="3" fontId="9" fillId="0" borderId="8" xfId="1" applyNumberFormat="1" applyFont="1" applyFill="1" applyBorder="1" applyAlignment="1" applyProtection="1">
      <alignment vertical="center"/>
    </xf>
    <xf numFmtId="0" fontId="9" fillId="0" borderId="15" xfId="0" applyNumberFormat="1" applyFont="1" applyFill="1" applyBorder="1" applyAlignment="1" applyProtection="1">
      <alignment horizontal="left" vertical="center"/>
    </xf>
    <xf numFmtId="0" fontId="9" fillId="0" borderId="23" xfId="0" applyNumberFormat="1" applyFont="1" applyFill="1" applyBorder="1" applyAlignment="1" applyProtection="1">
      <alignment horizontal="left" vertical="center"/>
    </xf>
    <xf numFmtId="3" fontId="9" fillId="0" borderId="4" xfId="1" applyNumberFormat="1" applyFont="1" applyFill="1" applyBorder="1" applyAlignment="1" applyProtection="1">
      <alignment vertical="center"/>
    </xf>
    <xf numFmtId="0" fontId="8" fillId="0" borderId="18" xfId="0" applyNumberFormat="1" applyFont="1" applyFill="1" applyBorder="1" applyAlignment="1" applyProtection="1">
      <alignment horizontal="center" vertical="center"/>
    </xf>
    <xf numFmtId="3" fontId="9" fillId="0" borderId="29" xfId="0" applyNumberFormat="1" applyFont="1" applyBorder="1" applyAlignment="1">
      <alignment vertical="center"/>
    </xf>
    <xf numFmtId="3" fontId="9" fillId="0" borderId="20" xfId="1" applyNumberFormat="1" applyFont="1" applyFill="1" applyBorder="1" applyAlignment="1">
      <alignment vertical="center"/>
    </xf>
    <xf numFmtId="3" fontId="9" fillId="0" borderId="21" xfId="1" applyNumberFormat="1" applyFont="1" applyFill="1" applyBorder="1" applyAlignment="1">
      <alignment vertical="center"/>
    </xf>
    <xf numFmtId="3" fontId="9" fillId="0" borderId="7" xfId="1" applyNumberFormat="1" applyFont="1" applyFill="1" applyBorder="1" applyAlignment="1" applyProtection="1">
      <alignment vertical="center"/>
    </xf>
    <xf numFmtId="0" fontId="9" fillId="0" borderId="30" xfId="0" applyNumberFormat="1" applyFont="1" applyFill="1" applyBorder="1" applyAlignment="1" applyProtection="1">
      <alignment horizontal="left" vertical="center"/>
    </xf>
    <xf numFmtId="3" fontId="8" fillId="0" borderId="15" xfId="1" applyNumberFormat="1" applyFont="1" applyFill="1" applyBorder="1" applyAlignment="1">
      <alignment vertical="center"/>
    </xf>
    <xf numFmtId="3" fontId="8" fillId="0" borderId="25" xfId="1" applyNumberFormat="1" applyFont="1" applyFill="1" applyBorder="1" applyAlignment="1">
      <alignment vertical="center"/>
    </xf>
    <xf numFmtId="3" fontId="8" fillId="0" borderId="19" xfId="1" applyNumberFormat="1" applyFont="1" applyFill="1" applyBorder="1" applyAlignment="1">
      <alignment vertical="center"/>
    </xf>
    <xf numFmtId="3" fontId="8" fillId="0" borderId="7" xfId="1" applyNumberFormat="1" applyFont="1" applyFill="1" applyBorder="1" applyAlignment="1">
      <alignment vertical="center"/>
    </xf>
    <xf numFmtId="3" fontId="9" fillId="0" borderId="4" xfId="1" applyNumberFormat="1" applyFont="1" applyFill="1" applyBorder="1" applyAlignment="1">
      <alignment vertical="center"/>
    </xf>
    <xf numFmtId="3" fontId="9" fillId="0" borderId="27" xfId="0" applyNumberFormat="1" applyFont="1" applyFill="1" applyBorder="1" applyAlignment="1">
      <alignment vertical="center"/>
    </xf>
    <xf numFmtId="0" fontId="9" fillId="0" borderId="22" xfId="0" applyNumberFormat="1" applyFont="1" applyFill="1" applyBorder="1" applyAlignment="1">
      <alignment horizontal="left" vertical="center"/>
    </xf>
    <xf numFmtId="3" fontId="9" fillId="0" borderId="22" xfId="0" applyNumberFormat="1" applyFont="1" applyFill="1" applyBorder="1" applyAlignment="1">
      <alignment vertical="center"/>
    </xf>
    <xf numFmtId="3" fontId="8" fillId="0" borderId="22" xfId="1" applyNumberFormat="1" applyFont="1" applyFill="1" applyBorder="1" applyAlignment="1">
      <alignment vertical="center"/>
    </xf>
    <xf numFmtId="3" fontId="9" fillId="0" borderId="0" xfId="1" applyNumberFormat="1" applyFont="1" applyFill="1" applyBorder="1" applyAlignment="1">
      <alignment vertical="center"/>
    </xf>
    <xf numFmtId="3" fontId="9" fillId="0" borderId="22" xfId="1" applyNumberFormat="1" applyFont="1" applyFill="1" applyBorder="1" applyAlignment="1">
      <alignment vertical="center"/>
    </xf>
    <xf numFmtId="0" fontId="9" fillId="0" borderId="27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center" shrinkToFit="1"/>
    </xf>
    <xf numFmtId="3" fontId="9" fillId="0" borderId="33" xfId="0" applyNumberFormat="1" applyFont="1" applyFill="1" applyBorder="1" applyAlignment="1">
      <alignment vertical="center"/>
    </xf>
    <xf numFmtId="3" fontId="9" fillId="0" borderId="33" xfId="0" applyNumberFormat="1" applyFont="1" applyFill="1" applyBorder="1" applyAlignment="1" applyProtection="1">
      <alignment vertical="center"/>
    </xf>
    <xf numFmtId="3" fontId="8" fillId="0" borderId="19" xfId="1" applyNumberFormat="1" applyFont="1" applyFill="1" applyBorder="1" applyAlignment="1">
      <alignment horizontal="center" vertical="center"/>
    </xf>
    <xf numFmtId="3" fontId="9" fillId="0" borderId="20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3" fontId="9" fillId="0" borderId="21" xfId="1" applyNumberFormat="1" applyFont="1" applyFill="1" applyBorder="1" applyAlignment="1" applyProtection="1">
      <alignment horizontal="center" vertical="center"/>
    </xf>
    <xf numFmtId="3" fontId="9" fillId="0" borderId="0" xfId="1" applyNumberFormat="1" applyFont="1" applyFill="1" applyBorder="1" applyAlignment="1" applyProtection="1">
      <alignment horizontal="center" vertical="center"/>
    </xf>
    <xf numFmtId="3" fontId="9" fillId="0" borderId="20" xfId="1" applyNumberFormat="1" applyFont="1" applyFill="1" applyBorder="1" applyAlignment="1" applyProtection="1">
      <alignment horizontal="center" vertical="center"/>
    </xf>
    <xf numFmtId="0" fontId="9" fillId="0" borderId="19" xfId="0" applyNumberFormat="1" applyFont="1" applyFill="1" applyBorder="1" applyAlignment="1">
      <alignment horizontal="center" vertical="center" shrinkToFit="1"/>
    </xf>
    <xf numFmtId="0" fontId="9" fillId="0" borderId="20" xfId="0" applyNumberFormat="1" applyFont="1" applyFill="1" applyBorder="1" applyAlignment="1">
      <alignment horizontal="center" vertical="center" shrinkToFit="1"/>
    </xf>
    <xf numFmtId="0" fontId="9" fillId="0" borderId="21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shrinkToFit="1"/>
    </xf>
    <xf numFmtId="0" fontId="9" fillId="0" borderId="21" xfId="0" applyNumberFormat="1" applyFont="1" applyFill="1" applyBorder="1" applyAlignment="1" applyProtection="1">
      <alignment horizontal="center" vertical="center" shrinkToFit="1"/>
    </xf>
    <xf numFmtId="0" fontId="9" fillId="0" borderId="20" xfId="0" applyNumberFormat="1" applyFont="1" applyFill="1" applyBorder="1" applyAlignment="1" applyProtection="1">
      <alignment horizontal="center" vertical="center" shrinkToFit="1"/>
    </xf>
    <xf numFmtId="3" fontId="9" fillId="0" borderId="0" xfId="0" applyNumberFormat="1" applyFont="1" applyFill="1" applyBorder="1" applyAlignment="1" applyProtection="1">
      <alignment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3" fontId="8" fillId="0" borderId="15" xfId="1" applyNumberFormat="1" applyFont="1" applyFill="1" applyBorder="1" applyAlignment="1" applyProtection="1">
      <alignment vertical="center"/>
    </xf>
    <xf numFmtId="3" fontId="8" fillId="0" borderId="25" xfId="1" applyNumberFormat="1" applyFont="1" applyFill="1" applyBorder="1" applyAlignment="1" applyProtection="1">
      <alignment vertical="center"/>
    </xf>
    <xf numFmtId="0" fontId="9" fillId="0" borderId="19" xfId="0" applyNumberFormat="1" applyFont="1" applyFill="1" applyBorder="1" applyAlignment="1" applyProtection="1">
      <alignment vertical="center" shrinkToFit="1"/>
    </xf>
    <xf numFmtId="3" fontId="8" fillId="0" borderId="7" xfId="1" applyNumberFormat="1" applyFont="1" applyFill="1" applyBorder="1" applyAlignment="1" applyProtection="1">
      <alignment vertical="center"/>
    </xf>
    <xf numFmtId="0" fontId="9" fillId="0" borderId="20" xfId="0" applyNumberFormat="1" applyFont="1" applyFill="1" applyBorder="1" applyAlignment="1" applyProtection="1">
      <alignment vertical="center" shrinkToFit="1"/>
    </xf>
    <xf numFmtId="0" fontId="9" fillId="0" borderId="21" xfId="0" applyNumberFormat="1" applyFont="1" applyFill="1" applyBorder="1" applyAlignment="1" applyProtection="1">
      <alignment vertical="center" shrinkToFit="1"/>
    </xf>
    <xf numFmtId="3" fontId="8" fillId="0" borderId="4" xfId="1" applyNumberFormat="1" applyFont="1" applyFill="1" applyBorder="1" applyAlignment="1" applyProtection="1">
      <alignment vertical="center"/>
    </xf>
    <xf numFmtId="0" fontId="9" fillId="0" borderId="20" xfId="0" applyNumberFormat="1" applyFont="1" applyFill="1" applyBorder="1" applyAlignment="1" applyProtection="1">
      <alignment vertical="center" wrapText="1" shrinkToFit="1"/>
    </xf>
    <xf numFmtId="0" fontId="9" fillId="0" borderId="55" xfId="0" applyNumberFormat="1" applyFont="1" applyFill="1" applyBorder="1" applyAlignment="1" applyProtection="1">
      <alignment horizontal="left" vertical="center"/>
    </xf>
    <xf numFmtId="0" fontId="9" fillId="0" borderId="31" xfId="0" applyNumberFormat="1" applyFont="1" applyFill="1" applyBorder="1" applyAlignment="1" applyProtection="1">
      <alignment horizontal="left" vertical="center"/>
    </xf>
    <xf numFmtId="3" fontId="9" fillId="0" borderId="11" xfId="1" applyNumberFormat="1" applyFont="1" applyFill="1" applyBorder="1" applyAlignment="1" applyProtection="1">
      <alignment vertical="center"/>
    </xf>
    <xf numFmtId="3" fontId="9" fillId="0" borderId="56" xfId="1" applyNumberFormat="1" applyFont="1" applyFill="1" applyBorder="1" applyAlignment="1" applyProtection="1">
      <alignment vertical="center"/>
    </xf>
    <xf numFmtId="0" fontId="8" fillId="0" borderId="50" xfId="0" applyNumberFormat="1" applyFont="1" applyBorder="1" applyAlignment="1">
      <alignment horizontal="center" vertical="center"/>
    </xf>
    <xf numFmtId="0" fontId="8" fillId="0" borderId="58" xfId="0" applyNumberFormat="1" applyFont="1" applyBorder="1" applyAlignment="1">
      <alignment horizontal="center" vertical="center"/>
    </xf>
    <xf numFmtId="0" fontId="8" fillId="0" borderId="18" xfId="0" applyNumberFormat="1" applyFont="1" applyBorder="1" applyAlignment="1">
      <alignment horizontal="center" vertical="center" shrinkToFi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9" fillId="0" borderId="59" xfId="0" applyNumberFormat="1" applyFont="1" applyFill="1" applyBorder="1" applyAlignment="1" applyProtection="1">
      <alignment horizontal="center" vertical="center"/>
    </xf>
    <xf numFmtId="0" fontId="9" fillId="0" borderId="60" xfId="0" applyNumberFormat="1" applyFont="1" applyFill="1" applyBorder="1" applyAlignment="1" applyProtection="1">
      <alignment horizontal="center" vertical="center"/>
    </xf>
    <xf numFmtId="3" fontId="9" fillId="0" borderId="54" xfId="0" applyNumberFormat="1" applyFont="1" applyFill="1" applyBorder="1" applyAlignment="1" applyProtection="1">
      <alignment vertical="center"/>
    </xf>
    <xf numFmtId="0" fontId="9" fillId="0" borderId="2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9" fillId="0" borderId="34" xfId="0" applyNumberFormat="1" applyFont="1" applyFill="1" applyBorder="1" applyAlignment="1" applyProtection="1">
      <alignment vertical="center"/>
    </xf>
    <xf numFmtId="0" fontId="9" fillId="0" borderId="32" xfId="0" applyNumberFormat="1" applyFont="1" applyFill="1" applyBorder="1" applyAlignment="1" applyProtection="1">
      <alignment vertical="center"/>
    </xf>
    <xf numFmtId="0" fontId="5" fillId="0" borderId="0" xfId="0" applyNumberFormat="1" applyFont="1">
      <alignment vertical="center"/>
    </xf>
    <xf numFmtId="41" fontId="9" fillId="0" borderId="54" xfId="1" applyFont="1" applyBorder="1">
      <alignment vertical="center"/>
    </xf>
    <xf numFmtId="0" fontId="1" fillId="0" borderId="48" xfId="0" applyNumberFormat="1" applyFont="1" applyBorder="1">
      <alignment vertical="center"/>
    </xf>
    <xf numFmtId="0" fontId="9" fillId="0" borderId="26" xfId="0" applyNumberFormat="1" applyFont="1" applyFill="1" applyBorder="1" applyAlignment="1" applyProtection="1">
      <alignment vertical="center" shrinkToFit="1"/>
    </xf>
    <xf numFmtId="0" fontId="9" fillId="0" borderId="6" xfId="0" applyNumberFormat="1" applyFont="1" applyFill="1" applyBorder="1" applyAlignment="1" applyProtection="1">
      <alignment horizontal="center" vertical="center"/>
    </xf>
    <xf numFmtId="3" fontId="0" fillId="0" borderId="0" xfId="0" applyNumberFormat="1">
      <alignment vertical="center"/>
    </xf>
    <xf numFmtId="176" fontId="8" fillId="0" borderId="18" xfId="0" applyNumberFormat="1" applyFont="1" applyFill="1" applyBorder="1" applyAlignment="1" applyProtection="1">
      <alignment horizontal="center" vertical="center"/>
    </xf>
    <xf numFmtId="176" fontId="8" fillId="0" borderId="25" xfId="3" applyNumberFormat="1" applyFont="1" applyFill="1" applyBorder="1" applyAlignment="1" applyProtection="1">
      <alignment vertical="center"/>
    </xf>
    <xf numFmtId="176" fontId="8" fillId="0" borderId="4" xfId="3" applyNumberFormat="1" applyFont="1" applyFill="1" applyBorder="1" applyAlignment="1" applyProtection="1">
      <alignment vertical="center"/>
    </xf>
    <xf numFmtId="176" fontId="9" fillId="0" borderId="4" xfId="3" applyNumberFormat="1" applyFont="1" applyFill="1" applyBorder="1" applyAlignment="1" applyProtection="1">
      <alignment vertical="center"/>
    </xf>
    <xf numFmtId="176" fontId="9" fillId="0" borderId="27" xfId="3" applyNumberFormat="1" applyFont="1" applyFill="1" applyBorder="1" applyAlignment="1" applyProtection="1">
      <alignment vertical="center"/>
    </xf>
    <xf numFmtId="176" fontId="9" fillId="0" borderId="23" xfId="3" applyNumberFormat="1" applyFont="1" applyFill="1" applyBorder="1" applyAlignment="1" applyProtection="1">
      <alignment vertical="center"/>
    </xf>
    <xf numFmtId="176" fontId="9" fillId="0" borderId="23" xfId="1" applyNumberFormat="1" applyFont="1" applyFill="1" applyBorder="1" applyAlignment="1" applyProtection="1">
      <alignment vertical="center"/>
    </xf>
    <xf numFmtId="176" fontId="9" fillId="0" borderId="56" xfId="3" applyNumberFormat="1" applyFont="1" applyFill="1" applyBorder="1" applyAlignment="1" applyProtection="1">
      <alignment vertical="center"/>
    </xf>
    <xf numFmtId="176" fontId="0" fillId="0" borderId="0" xfId="0" applyNumberFormat="1">
      <alignment vertical="center"/>
    </xf>
    <xf numFmtId="176" fontId="8" fillId="0" borderId="25" xfId="3" applyNumberFormat="1" applyFont="1" applyFill="1" applyBorder="1" applyAlignment="1">
      <alignment vertical="center"/>
    </xf>
    <xf numFmtId="176" fontId="9" fillId="0" borderId="27" xfId="3" applyNumberFormat="1" applyFont="1" applyFill="1" applyBorder="1" applyAlignment="1">
      <alignment vertical="center"/>
    </xf>
    <xf numFmtId="176" fontId="8" fillId="0" borderId="23" xfId="1" applyNumberFormat="1" applyFont="1" applyFill="1" applyBorder="1" applyAlignment="1">
      <alignment vertical="center"/>
    </xf>
    <xf numFmtId="176" fontId="9" fillId="0" borderId="23" xfId="1" applyNumberFormat="1" applyFont="1" applyFill="1" applyBorder="1" applyAlignment="1">
      <alignment vertical="center"/>
    </xf>
    <xf numFmtId="0" fontId="18" fillId="0" borderId="0" xfId="0" applyNumberFormat="1" applyFont="1">
      <alignment vertical="center"/>
    </xf>
    <xf numFmtId="41" fontId="9" fillId="0" borderId="61" xfId="1" applyFont="1" applyBorder="1">
      <alignment vertical="center"/>
    </xf>
    <xf numFmtId="3" fontId="9" fillId="2" borderId="21" xfId="1" applyNumberFormat="1" applyFont="1" applyFill="1" applyBorder="1" applyAlignment="1" applyProtection="1">
      <alignment vertical="center"/>
    </xf>
    <xf numFmtId="3" fontId="9" fillId="2" borderId="26" xfId="1" applyNumberFormat="1" applyFont="1" applyFill="1" applyBorder="1" applyAlignment="1" applyProtection="1">
      <alignment vertical="center"/>
    </xf>
    <xf numFmtId="0" fontId="1" fillId="0" borderId="0" xfId="0" applyFont="1">
      <alignment vertical="center"/>
    </xf>
    <xf numFmtId="3" fontId="9" fillId="0" borderId="7" xfId="0" applyNumberFormat="1" applyFont="1" applyBorder="1">
      <alignment vertical="center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9" fillId="0" borderId="27" xfId="0" applyNumberFormat="1" applyFont="1" applyFill="1" applyBorder="1" applyAlignment="1">
      <alignment horizontal="left" vertical="center"/>
    </xf>
    <xf numFmtId="3" fontId="9" fillId="0" borderId="15" xfId="1" applyNumberFormat="1" applyFont="1" applyFill="1" applyBorder="1" applyAlignment="1" applyProtection="1">
      <alignment vertical="center"/>
    </xf>
    <xf numFmtId="176" fontId="9" fillId="0" borderId="15" xfId="3" applyNumberFormat="1" applyFont="1" applyFill="1" applyBorder="1" applyAlignment="1">
      <alignment vertical="center"/>
    </xf>
    <xf numFmtId="3" fontId="9" fillId="0" borderId="19" xfId="1" applyNumberFormat="1" applyFont="1" applyFill="1" applyBorder="1" applyAlignment="1" applyProtection="1">
      <alignment vertical="center"/>
    </xf>
    <xf numFmtId="3" fontId="9" fillId="0" borderId="19" xfId="1" applyNumberFormat="1" applyFont="1" applyFill="1" applyBorder="1" applyAlignment="1" applyProtection="1">
      <alignment horizontal="center" vertical="center"/>
    </xf>
    <xf numFmtId="3" fontId="9" fillId="0" borderId="19" xfId="1" applyNumberFormat="1" applyFont="1" applyFill="1" applyBorder="1" applyAlignment="1">
      <alignment vertical="center"/>
    </xf>
    <xf numFmtId="3" fontId="9" fillId="0" borderId="19" xfId="1" applyNumberFormat="1" applyFont="1" applyFill="1" applyBorder="1" applyAlignment="1">
      <alignment horizontal="center" vertical="center"/>
    </xf>
    <xf numFmtId="3" fontId="9" fillId="0" borderId="34" xfId="0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8" fillId="0" borderId="63" xfId="0" applyFont="1" applyBorder="1" applyAlignment="1">
      <alignment horizontal="center" vertical="center"/>
    </xf>
    <xf numFmtId="0" fontId="8" fillId="0" borderId="63" xfId="0" applyFont="1" applyBorder="1" applyAlignment="1">
      <alignment horizontal="center" vertical="center" shrinkToFit="1"/>
    </xf>
    <xf numFmtId="3" fontId="9" fillId="0" borderId="4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center"/>
    </xf>
    <xf numFmtId="41" fontId="5" fillId="0" borderId="0" xfId="0" applyNumberFormat="1" applyFont="1">
      <alignment vertical="center"/>
    </xf>
    <xf numFmtId="3" fontId="5" fillId="0" borderId="0" xfId="0" applyNumberFormat="1" applyFont="1" applyAlignment="1">
      <alignment horizontal="right" vertical="center"/>
    </xf>
    <xf numFmtId="3" fontId="9" fillId="0" borderId="25" xfId="0" applyNumberFormat="1" applyFont="1" applyBorder="1">
      <alignment vertical="center"/>
    </xf>
    <xf numFmtId="0" fontId="1" fillId="0" borderId="24" xfId="0" applyNumberFormat="1" applyFont="1" applyFill="1" applyBorder="1">
      <alignment vertical="center"/>
    </xf>
    <xf numFmtId="0" fontId="1" fillId="0" borderId="0" xfId="0" applyNumberFormat="1" applyFont="1" applyFill="1" applyBorder="1">
      <alignment vertical="center"/>
    </xf>
    <xf numFmtId="176" fontId="1" fillId="0" borderId="0" xfId="0" applyNumberFormat="1" applyFont="1" applyFill="1" applyBorder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8" xfId="0" applyNumberFormat="1" applyFont="1" applyFill="1" applyBorder="1" applyAlignment="1">
      <alignment horizontal="center" vertical="center"/>
    </xf>
    <xf numFmtId="0" fontId="1" fillId="0" borderId="35" xfId="0" applyNumberFormat="1" applyFont="1" applyFill="1" applyBorder="1">
      <alignment vertical="center"/>
    </xf>
    <xf numFmtId="0" fontId="1" fillId="0" borderId="32" xfId="0" applyNumberFormat="1" applyFont="1" applyFill="1" applyBorder="1">
      <alignment vertical="center"/>
    </xf>
    <xf numFmtId="41" fontId="9" fillId="0" borderId="32" xfId="1" applyFont="1" applyFill="1" applyBorder="1">
      <alignment vertical="center"/>
    </xf>
    <xf numFmtId="3" fontId="8" fillId="0" borderId="7" xfId="0" applyNumberFormat="1" applyFont="1" applyFill="1" applyBorder="1">
      <alignment vertical="center"/>
    </xf>
    <xf numFmtId="3" fontId="8" fillId="0" borderId="7" xfId="1" applyNumberFormat="1" applyFont="1" applyFill="1" applyBorder="1">
      <alignment vertical="center"/>
    </xf>
    <xf numFmtId="43" fontId="8" fillId="0" borderId="4" xfId="3" applyNumberFormat="1" applyFont="1" applyFill="1" applyBorder="1">
      <alignment vertical="center"/>
    </xf>
    <xf numFmtId="3" fontId="22" fillId="0" borderId="4" xfId="1" applyNumberFormat="1" applyFont="1" applyFill="1" applyBorder="1">
      <alignment vertical="center"/>
    </xf>
    <xf numFmtId="3" fontId="22" fillId="0" borderId="20" xfId="1" applyNumberFormat="1" applyFont="1" applyFill="1" applyBorder="1">
      <alignment vertical="center"/>
    </xf>
    <xf numFmtId="0" fontId="22" fillId="0" borderId="20" xfId="0" applyFont="1" applyFill="1" applyBorder="1" applyAlignment="1">
      <alignment vertical="center" shrinkToFit="1"/>
    </xf>
    <xf numFmtId="0" fontId="23" fillId="0" borderId="32" xfId="0" applyFont="1" applyFill="1" applyBorder="1">
      <alignment vertical="center"/>
    </xf>
    <xf numFmtId="0" fontId="9" fillId="0" borderId="16" xfId="0" applyFont="1" applyFill="1" applyBorder="1" applyAlignment="1">
      <alignment horizontal="center" vertical="center"/>
    </xf>
    <xf numFmtId="3" fontId="9" fillId="0" borderId="15" xfId="0" applyNumberFormat="1" applyFont="1" applyFill="1" applyBorder="1">
      <alignment vertical="center"/>
    </xf>
    <xf numFmtId="3" fontId="9" fillId="0" borderId="7" xfId="0" applyNumberFormat="1" applyFont="1" applyFill="1" applyBorder="1">
      <alignment vertical="center"/>
    </xf>
    <xf numFmtId="3" fontId="9" fillId="0" borderId="7" xfId="1" applyNumberFormat="1" applyFont="1" applyFill="1" applyBorder="1">
      <alignment vertical="center"/>
    </xf>
    <xf numFmtId="43" fontId="9" fillId="0" borderId="4" xfId="3" applyNumberFormat="1" applyFont="1" applyFill="1" applyBorder="1">
      <alignment vertical="center"/>
    </xf>
    <xf numFmtId="3" fontId="9" fillId="0" borderId="25" xfId="1" applyNumberFormat="1" applyFont="1" applyFill="1" applyBorder="1">
      <alignment vertical="center"/>
    </xf>
    <xf numFmtId="3" fontId="9" fillId="0" borderId="20" xfId="1" applyNumberFormat="1" applyFont="1" applyFill="1" applyBorder="1">
      <alignment vertical="center"/>
    </xf>
    <xf numFmtId="3" fontId="9" fillId="0" borderId="19" xfId="1" applyNumberFormat="1" applyFont="1" applyFill="1" applyBorder="1">
      <alignment vertical="center"/>
    </xf>
    <xf numFmtId="0" fontId="9" fillId="0" borderId="19" xfId="0" applyFont="1" applyFill="1" applyBorder="1" applyAlignment="1">
      <alignment vertical="center" shrinkToFit="1"/>
    </xf>
    <xf numFmtId="0" fontId="1" fillId="0" borderId="32" xfId="0" applyFont="1" applyFill="1" applyBorder="1">
      <alignment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8" xfId="0" applyFont="1" applyFill="1" applyBorder="1">
      <alignment vertical="center"/>
    </xf>
    <xf numFmtId="0" fontId="9" fillId="0" borderId="27" xfId="0" applyFont="1" applyFill="1" applyBorder="1">
      <alignment vertical="center"/>
    </xf>
    <xf numFmtId="3" fontId="9" fillId="0" borderId="27" xfId="0" applyNumberFormat="1" applyFont="1" applyFill="1" applyBorder="1">
      <alignment vertical="center"/>
    </xf>
    <xf numFmtId="0" fontId="9" fillId="0" borderId="7" xfId="0" applyFont="1" applyFill="1" applyBorder="1">
      <alignment vertical="center"/>
    </xf>
    <xf numFmtId="3" fontId="9" fillId="0" borderId="27" xfId="1" applyNumberFormat="1" applyFont="1" applyFill="1" applyBorder="1">
      <alignment vertical="center"/>
    </xf>
    <xf numFmtId="177" fontId="9" fillId="0" borderId="8" xfId="3" applyNumberFormat="1" applyFont="1" applyFill="1" applyBorder="1">
      <alignment vertical="center"/>
    </xf>
    <xf numFmtId="3" fontId="9" fillId="0" borderId="8" xfId="1" applyNumberFormat="1" applyFont="1" applyFill="1" applyBorder="1">
      <alignment vertical="center"/>
    </xf>
    <xf numFmtId="3" fontId="9" fillId="0" borderId="33" xfId="0" applyNumberFormat="1" applyFont="1" applyFill="1" applyBorder="1">
      <alignment vertical="center"/>
    </xf>
    <xf numFmtId="0" fontId="9" fillId="0" borderId="23" xfId="0" applyFont="1" applyFill="1" applyBorder="1">
      <alignment vertical="center"/>
    </xf>
    <xf numFmtId="3" fontId="9" fillId="0" borderId="22" xfId="0" applyNumberFormat="1" applyFont="1" applyFill="1" applyBorder="1">
      <alignment vertical="center"/>
    </xf>
    <xf numFmtId="43" fontId="9" fillId="0" borderId="8" xfId="3" applyNumberFormat="1" applyFont="1" applyFill="1" applyBorder="1">
      <alignment vertical="center"/>
    </xf>
    <xf numFmtId="3" fontId="9" fillId="0" borderId="21" xfId="1" applyNumberFormat="1" applyFont="1" applyFill="1" applyBorder="1">
      <alignment vertical="center"/>
    </xf>
    <xf numFmtId="0" fontId="9" fillId="0" borderId="21" xfId="0" applyFont="1" applyFill="1" applyBorder="1" applyAlignment="1">
      <alignment vertical="center" shrinkToFit="1"/>
    </xf>
    <xf numFmtId="3" fontId="9" fillId="0" borderId="54" xfId="0" applyNumberFormat="1" applyFont="1" applyFill="1" applyBorder="1">
      <alignment vertical="center"/>
    </xf>
    <xf numFmtId="0" fontId="9" fillId="0" borderId="22" xfId="0" applyFont="1" applyFill="1" applyBorder="1">
      <alignment vertical="center"/>
    </xf>
    <xf numFmtId="0" fontId="1" fillId="0" borderId="22" xfId="0" applyFont="1" applyFill="1" applyBorder="1">
      <alignment vertical="center"/>
    </xf>
    <xf numFmtId="3" fontId="9" fillId="0" borderId="22" xfId="1" applyNumberFormat="1" applyFont="1" applyFill="1" applyBorder="1">
      <alignment vertical="center"/>
    </xf>
    <xf numFmtId="43" fontId="9" fillId="0" borderId="23" xfId="3" applyNumberFormat="1" applyFont="1" applyFill="1" applyBorder="1">
      <alignment vertical="center"/>
    </xf>
    <xf numFmtId="3" fontId="9" fillId="0" borderId="23" xfId="1" applyNumberFormat="1" applyFont="1" applyFill="1" applyBorder="1">
      <alignment vertical="center"/>
    </xf>
    <xf numFmtId="177" fontId="8" fillId="0" borderId="7" xfId="0" applyNumberFormat="1" applyFont="1" applyFill="1" applyBorder="1">
      <alignment vertical="center"/>
    </xf>
    <xf numFmtId="3" fontId="9" fillId="0" borderId="4" xfId="1" applyNumberFormat="1" applyFont="1" applyFill="1" applyBorder="1">
      <alignment vertical="center"/>
    </xf>
    <xf numFmtId="0" fontId="9" fillId="0" borderId="20" xfId="0" applyFont="1" applyFill="1" applyBorder="1" applyAlignment="1">
      <alignment vertical="center" shrinkToFit="1"/>
    </xf>
    <xf numFmtId="0" fontId="9" fillId="0" borderId="16" xfId="0" applyFont="1" applyFill="1" applyBorder="1" applyAlignment="1">
      <alignment horizontal="left" vertical="center"/>
    </xf>
    <xf numFmtId="177" fontId="9" fillId="0" borderId="7" xfId="0" applyNumberFormat="1" applyFont="1" applyFill="1" applyBorder="1">
      <alignment vertical="center"/>
    </xf>
    <xf numFmtId="0" fontId="22" fillId="0" borderId="20" xfId="0" applyFont="1" applyFill="1" applyBorder="1" applyAlignment="1">
      <alignment vertical="center" wrapText="1" shrinkToFit="1"/>
    </xf>
    <xf numFmtId="0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0" fillId="0" borderId="0" xfId="0" applyNumberForma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8" xfId="0" applyNumberFormat="1" applyFont="1" applyFill="1" applyBorder="1" applyAlignment="1" applyProtection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9" fontId="18" fillId="0" borderId="0" xfId="3" applyFill="1" applyBorder="1">
      <alignment vertical="center"/>
    </xf>
    <xf numFmtId="3" fontId="9" fillId="0" borderId="0" xfId="1" applyNumberFormat="1" applyFont="1" applyFill="1" applyBorder="1">
      <alignment vertical="center"/>
    </xf>
    <xf numFmtId="0" fontId="9" fillId="0" borderId="0" xfId="0" applyFont="1" applyFill="1" applyBorder="1" applyAlignment="1">
      <alignment vertical="center" shrinkToFit="1"/>
    </xf>
    <xf numFmtId="3" fontId="22" fillId="0" borderId="0" xfId="1" applyNumberFormat="1" applyFont="1" applyFill="1" applyBorder="1">
      <alignment vertical="center"/>
    </xf>
    <xf numFmtId="0" fontId="1" fillId="0" borderId="32" xfId="0" applyNumberFormat="1" applyFont="1" applyFill="1" applyBorder="1" applyAlignment="1" applyProtection="1">
      <alignment vertical="center"/>
    </xf>
    <xf numFmtId="0" fontId="9" fillId="0" borderId="64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3" fontId="9" fillId="0" borderId="11" xfId="1" applyNumberFormat="1" applyFont="1" applyFill="1" applyBorder="1">
      <alignment vertical="center"/>
    </xf>
    <xf numFmtId="177" fontId="9" fillId="0" borderId="11" xfId="0" applyNumberFormat="1" applyFont="1" applyFill="1" applyBorder="1">
      <alignment vertical="center"/>
    </xf>
    <xf numFmtId="43" fontId="9" fillId="0" borderId="56" xfId="3" applyNumberFormat="1" applyFont="1" applyFill="1" applyBorder="1">
      <alignment vertical="center"/>
    </xf>
    <xf numFmtId="3" fontId="22" fillId="0" borderId="56" xfId="1" applyNumberFormat="1" applyFont="1" applyFill="1" applyBorder="1">
      <alignment vertical="center"/>
    </xf>
    <xf numFmtId="3" fontId="22" fillId="0" borderId="26" xfId="1" applyNumberFormat="1" applyFont="1" applyFill="1" applyBorder="1">
      <alignment vertical="center"/>
    </xf>
    <xf numFmtId="0" fontId="22" fillId="0" borderId="26" xfId="0" applyFont="1" applyFill="1" applyBorder="1" applyAlignment="1">
      <alignment vertical="center" shrinkToFit="1"/>
    </xf>
    <xf numFmtId="0" fontId="1" fillId="0" borderId="61" xfId="0" applyFont="1" applyFill="1" applyBorder="1">
      <alignment vertical="center"/>
    </xf>
    <xf numFmtId="3" fontId="9" fillId="0" borderId="65" xfId="1" applyNumberFormat="1" applyFont="1" applyFill="1" applyBorder="1" applyAlignment="1" applyProtection="1">
      <alignment vertical="center"/>
    </xf>
    <xf numFmtId="3" fontId="9" fillId="0" borderId="41" xfId="1" applyNumberFormat="1" applyFont="1" applyFill="1" applyBorder="1" applyAlignment="1" applyProtection="1">
      <alignment vertical="center"/>
    </xf>
    <xf numFmtId="3" fontId="9" fillId="0" borderId="41" xfId="1" applyNumberFormat="1" applyFont="1" applyFill="1" applyBorder="1" applyAlignment="1" applyProtection="1">
      <alignment horizontal="center" vertical="center"/>
    </xf>
    <xf numFmtId="0" fontId="9" fillId="0" borderId="41" xfId="0" applyNumberFormat="1" applyFont="1" applyFill="1" applyBorder="1" applyAlignment="1" applyProtection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3" fontId="9" fillId="0" borderId="73" xfId="0" applyNumberFormat="1" applyFont="1" applyBorder="1" applyAlignment="1">
      <alignment horizontal="right" vertical="center"/>
    </xf>
    <xf numFmtId="3" fontId="9" fillId="0" borderId="73" xfId="0" applyNumberFormat="1" applyFont="1" applyBorder="1">
      <alignment vertical="center"/>
    </xf>
    <xf numFmtId="0" fontId="15" fillId="0" borderId="0" xfId="0" applyNumberFormat="1" applyFont="1" applyAlignment="1">
      <alignment horizontal="center" vertical="center"/>
    </xf>
    <xf numFmtId="0" fontId="8" fillId="0" borderId="42" xfId="0" applyNumberFormat="1" applyFont="1" applyBorder="1" applyAlignment="1">
      <alignment horizontal="center" vertical="center"/>
    </xf>
    <xf numFmtId="0" fontId="8" fillId="0" borderId="43" xfId="0" applyNumberFormat="1" applyFont="1" applyBorder="1" applyAlignment="1">
      <alignment horizontal="center" vertical="center"/>
    </xf>
    <xf numFmtId="0" fontId="8" fillId="0" borderId="57" xfId="0" applyNumberFormat="1" applyFont="1" applyBorder="1" applyAlignment="1">
      <alignment horizontal="center" vertical="center"/>
    </xf>
    <xf numFmtId="0" fontId="8" fillId="0" borderId="44" xfId="0" applyNumberFormat="1" applyFont="1" applyBorder="1" applyAlignment="1">
      <alignment horizontal="center" vertical="center"/>
    </xf>
    <xf numFmtId="0" fontId="9" fillId="0" borderId="45" xfId="0" applyNumberFormat="1" applyFont="1" applyBorder="1" applyAlignment="1">
      <alignment horizontal="center" vertical="center"/>
    </xf>
    <xf numFmtId="0" fontId="9" fillId="0" borderId="13" xfId="0" applyNumberFormat="1" applyFont="1" applyBorder="1" applyAlignment="1">
      <alignment horizontal="center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7" xfId="0" applyNumberFormat="1" applyFont="1" applyFill="1" applyBorder="1" applyAlignment="1" applyProtection="1">
      <alignment horizontal="left" vertical="center"/>
    </xf>
    <xf numFmtId="0" fontId="9" fillId="0" borderId="45" xfId="0" applyNumberFormat="1" applyFont="1" applyFill="1" applyBorder="1" applyAlignment="1" applyProtection="1">
      <alignment horizontal="center" vertical="center"/>
    </xf>
    <xf numFmtId="0" fontId="9" fillId="0" borderId="52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53" xfId="0" applyNumberFormat="1" applyFont="1" applyFill="1" applyBorder="1" applyAlignment="1" applyProtection="1">
      <alignment horizontal="left" vertical="center"/>
    </xf>
    <xf numFmtId="0" fontId="9" fillId="0" borderId="20" xfId="0" applyNumberFormat="1" applyFont="1" applyFill="1" applyBorder="1" applyAlignment="1" applyProtection="1">
      <alignment horizontal="lef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9" fillId="0" borderId="28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left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15" fillId="0" borderId="62" xfId="0" applyNumberFormat="1" applyFont="1" applyBorder="1" applyAlignment="1">
      <alignment horizontal="left" vertical="center"/>
    </xf>
    <xf numFmtId="0" fontId="15" fillId="0" borderId="39" xfId="0" applyNumberFormat="1" applyFont="1" applyBorder="1" applyAlignment="1">
      <alignment horizontal="left" vertical="center"/>
    </xf>
    <xf numFmtId="0" fontId="8" fillId="0" borderId="46" xfId="0" applyNumberFormat="1" applyFont="1" applyFill="1" applyBorder="1" applyAlignment="1" applyProtection="1">
      <alignment horizontal="center" vertical="center"/>
    </xf>
    <xf numFmtId="0" fontId="8" fillId="0" borderId="41" xfId="0" applyNumberFormat="1" applyFont="1" applyFill="1" applyBorder="1" applyAlignment="1" applyProtection="1">
      <alignment horizontal="center" vertical="center"/>
    </xf>
    <xf numFmtId="0" fontId="8" fillId="0" borderId="43" xfId="0" applyNumberFormat="1" applyFont="1" applyFill="1" applyBorder="1" applyAlignment="1" applyProtection="1">
      <alignment horizontal="center" vertical="center"/>
    </xf>
    <xf numFmtId="0" fontId="8" fillId="0" borderId="40" xfId="0" applyNumberFormat="1" applyFont="1" applyFill="1" applyBorder="1" applyAlignment="1" applyProtection="1">
      <alignment horizontal="center" vertical="center"/>
    </xf>
    <xf numFmtId="0" fontId="8" fillId="0" borderId="47" xfId="0" applyNumberFormat="1" applyFont="1" applyFill="1" applyBorder="1" applyAlignment="1" applyProtection="1">
      <alignment horizontal="center" vertical="center"/>
    </xf>
    <xf numFmtId="0" fontId="8" fillId="0" borderId="37" xfId="0" applyNumberFormat="1" applyFont="1" applyFill="1" applyBorder="1" applyAlignment="1" applyProtection="1">
      <alignment horizontal="center" vertical="center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39" xfId="0" applyNumberFormat="1" applyFont="1" applyFill="1" applyBorder="1" applyAlignment="1" applyProtection="1">
      <alignment horizontal="center" vertical="center"/>
    </xf>
    <xf numFmtId="0" fontId="9" fillId="0" borderId="48" xfId="0" applyNumberFormat="1" applyFont="1" applyFill="1" applyBorder="1" applyAlignment="1" applyProtection="1">
      <alignment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50" xfId="0" applyNumberFormat="1" applyFont="1" applyFill="1" applyBorder="1" applyAlignment="1" applyProtection="1">
      <alignment horizontal="center" vertical="center"/>
    </xf>
    <xf numFmtId="0" fontId="9" fillId="0" borderId="51" xfId="0" applyNumberFormat="1" applyFont="1" applyFill="1" applyBorder="1" applyAlignment="1" applyProtection="1">
      <alignment vertical="center"/>
    </xf>
    <xf numFmtId="0" fontId="9" fillId="0" borderId="55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vertical="center"/>
    </xf>
    <xf numFmtId="0" fontId="1" fillId="0" borderId="36" xfId="0" applyNumberFormat="1" applyFont="1" applyBorder="1" applyAlignment="1">
      <alignment vertical="center"/>
    </xf>
    <xf numFmtId="0" fontId="9" fillId="0" borderId="53" xfId="0" applyFont="1" applyFill="1" applyBorder="1" applyAlignment="1">
      <alignment horizontal="left" vertical="center"/>
    </xf>
    <xf numFmtId="0" fontId="9" fillId="0" borderId="20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left" vertical="center"/>
    </xf>
    <xf numFmtId="0" fontId="8" fillId="0" borderId="53" xfId="0" applyNumberFormat="1" applyFont="1" applyFill="1" applyBorder="1" applyAlignment="1">
      <alignment horizontal="left" vertical="center"/>
    </xf>
    <xf numFmtId="0" fontId="8" fillId="0" borderId="20" xfId="0" applyNumberFormat="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left" vertical="center"/>
    </xf>
    <xf numFmtId="0" fontId="8" fillId="0" borderId="45" xfId="0" applyNumberFormat="1" applyFont="1" applyFill="1" applyBorder="1" applyAlignment="1">
      <alignment horizontal="center" vertical="center"/>
    </xf>
    <xf numFmtId="0" fontId="8" fillId="0" borderId="52" xfId="0" applyNumberFormat="1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horizontal="center" vertical="center"/>
    </xf>
    <xf numFmtId="0" fontId="15" fillId="0" borderId="62" xfId="0" applyNumberFormat="1" applyFont="1" applyFill="1" applyBorder="1" applyAlignment="1">
      <alignment horizontal="left" vertical="center"/>
    </xf>
    <xf numFmtId="0" fontId="15" fillId="0" borderId="39" xfId="0" applyNumberFormat="1" applyFont="1" applyFill="1" applyBorder="1" applyAlignment="1">
      <alignment horizontal="left" vertical="center"/>
    </xf>
    <xf numFmtId="0" fontId="15" fillId="0" borderId="48" xfId="0" applyNumberFormat="1" applyFont="1" applyFill="1" applyBorder="1" applyAlignment="1">
      <alignment horizontal="left" vertical="center"/>
    </xf>
    <xf numFmtId="0" fontId="8" fillId="0" borderId="46" xfId="0" applyNumberFormat="1" applyFont="1" applyFill="1" applyBorder="1" applyAlignment="1">
      <alignment horizontal="center" vertical="center"/>
    </xf>
    <xf numFmtId="0" fontId="8" fillId="0" borderId="41" xfId="0" applyNumberFormat="1" applyFont="1" applyFill="1" applyBorder="1" applyAlignment="1">
      <alignment horizontal="center" vertical="center"/>
    </xf>
    <xf numFmtId="0" fontId="8" fillId="0" borderId="43" xfId="0" applyNumberFormat="1" applyFont="1" applyFill="1" applyBorder="1" applyAlignment="1">
      <alignment horizontal="center" vertical="center"/>
    </xf>
    <xf numFmtId="0" fontId="1" fillId="0" borderId="48" xfId="0" applyNumberFormat="1" applyFont="1" applyFill="1" applyBorder="1" applyAlignment="1">
      <alignment vertical="center"/>
    </xf>
    <xf numFmtId="0" fontId="1" fillId="0" borderId="51" xfId="0" applyNumberFormat="1" applyFont="1" applyFill="1" applyBorder="1" applyAlignment="1">
      <alignment vertical="center"/>
    </xf>
    <xf numFmtId="0" fontId="9" fillId="0" borderId="17" xfId="0" applyNumberFormat="1" applyFont="1" applyFill="1" applyBorder="1" applyAlignment="1">
      <alignment horizontal="center" vertical="center"/>
    </xf>
    <xf numFmtId="0" fontId="1" fillId="0" borderId="36" xfId="0" applyNumberFormat="1" applyFont="1" applyFill="1" applyBorder="1" applyAlignment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82" xfId="0" applyFont="1" applyBorder="1" applyAlignment="1">
      <alignment horizontal="center" vertical="center"/>
    </xf>
    <xf numFmtId="3" fontId="9" fillId="0" borderId="77" xfId="0" applyNumberFormat="1" applyFont="1" applyBorder="1" applyAlignment="1">
      <alignment horizontal="left" vertical="center"/>
    </xf>
    <xf numFmtId="3" fontId="9" fillId="0" borderId="78" xfId="0" applyNumberFormat="1" applyFont="1" applyBorder="1" applyAlignment="1">
      <alignment horizontal="left" vertical="center"/>
    </xf>
    <xf numFmtId="0" fontId="9" fillId="0" borderId="80" xfId="0" applyFont="1" applyBorder="1" applyAlignment="1">
      <alignment horizontal="center" vertical="center"/>
    </xf>
    <xf numFmtId="0" fontId="9" fillId="0" borderId="81" xfId="0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left" vertical="center"/>
    </xf>
    <xf numFmtId="3" fontId="9" fillId="0" borderId="20" xfId="0" applyNumberFormat="1" applyFont="1" applyBorder="1" applyAlignment="1">
      <alignment horizontal="left" vertical="center"/>
    </xf>
    <xf numFmtId="3" fontId="9" fillId="0" borderId="74" xfId="0" applyNumberFormat="1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8" fillId="0" borderId="6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9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76" xfId="0" applyFont="1" applyBorder="1" applyAlignment="1">
      <alignment horizontal="center" vertical="center"/>
    </xf>
    <xf numFmtId="3" fontId="9" fillId="0" borderId="77" xfId="0" applyNumberFormat="1" applyFont="1" applyBorder="1">
      <alignment vertical="center"/>
    </xf>
    <xf numFmtId="3" fontId="9" fillId="0" borderId="78" xfId="0" applyNumberFormat="1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83" xfId="0" applyNumberFormat="1" applyFont="1" applyFill="1" applyBorder="1" applyAlignment="1" applyProtection="1">
      <alignment horizontal="center" vertical="center"/>
    </xf>
    <xf numFmtId="0" fontId="9" fillId="0" borderId="16" xfId="0" applyNumberFormat="1" applyFont="1" applyFill="1" applyBorder="1" applyAlignment="1" applyProtection="1">
      <alignment horizontal="left" vertical="center"/>
    </xf>
    <xf numFmtId="176" fontId="9" fillId="0" borderId="25" xfId="3" applyNumberFormat="1" applyFont="1" applyFill="1" applyBorder="1" applyAlignment="1" applyProtection="1">
      <alignment vertical="center"/>
    </xf>
    <xf numFmtId="3" fontId="9" fillId="0" borderId="25" xfId="1" applyNumberFormat="1" applyFont="1" applyFill="1" applyBorder="1" applyAlignment="1" applyProtection="1">
      <alignment vertical="center"/>
    </xf>
    <xf numFmtId="0" fontId="9" fillId="0" borderId="19" xfId="0" applyNumberFormat="1" applyFont="1" applyFill="1" applyBorder="1" applyAlignment="1" applyProtection="1">
      <alignment horizontal="center" vertical="center" shrinkToFit="1"/>
    </xf>
    <xf numFmtId="41" fontId="20" fillId="0" borderId="34" xfId="1" applyFont="1" applyFill="1" applyBorder="1">
      <alignment vertical="center"/>
    </xf>
    <xf numFmtId="0" fontId="9" fillId="0" borderId="25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Fill="1" applyBorder="1" applyAlignment="1" applyProtection="1">
      <alignment horizontal="left" vertical="center"/>
    </xf>
    <xf numFmtId="0" fontId="9" fillId="0" borderId="41" xfId="0" applyNumberFormat="1" applyFont="1" applyFill="1" applyBorder="1" applyAlignment="1" applyProtection="1">
      <alignment horizontal="left" vertical="center"/>
    </xf>
    <xf numFmtId="0" fontId="9" fillId="0" borderId="43" xfId="0" applyNumberFormat="1" applyFont="1" applyFill="1" applyBorder="1" applyAlignment="1" applyProtection="1">
      <alignment horizontal="left" vertical="center"/>
    </xf>
    <xf numFmtId="3" fontId="8" fillId="0" borderId="37" xfId="0" applyNumberFormat="1" applyFont="1" applyFill="1" applyBorder="1" applyAlignment="1" applyProtection="1">
      <alignment vertical="center"/>
    </xf>
    <xf numFmtId="3" fontId="8" fillId="0" borderId="37" xfId="1" applyNumberFormat="1" applyFont="1" applyFill="1" applyBorder="1" applyAlignment="1" applyProtection="1">
      <alignment vertical="center"/>
    </xf>
    <xf numFmtId="176" fontId="9" fillId="0" borderId="37" xfId="3" applyNumberFormat="1" applyFont="1" applyFill="1" applyBorder="1" applyAlignment="1" applyProtection="1">
      <alignment vertical="center"/>
    </xf>
    <xf numFmtId="0" fontId="1" fillId="0" borderId="66" xfId="0" applyNumberFormat="1" applyFont="1" applyFill="1" applyBorder="1" applyAlignment="1" applyProtection="1">
      <alignment vertical="center"/>
    </xf>
    <xf numFmtId="0" fontId="9" fillId="0" borderId="64" xfId="0" applyFont="1" applyFill="1" applyBorder="1" applyAlignment="1">
      <alignment horizontal="center" vertical="center"/>
    </xf>
    <xf numFmtId="0" fontId="9" fillId="0" borderId="31" xfId="0" applyFont="1" applyFill="1" applyBorder="1">
      <alignment vertical="center"/>
    </xf>
    <xf numFmtId="0" fontId="9" fillId="0" borderId="30" xfId="0" applyFont="1" applyFill="1" applyBorder="1">
      <alignment vertical="center"/>
    </xf>
    <xf numFmtId="0" fontId="1" fillId="0" borderId="30" xfId="0" applyFont="1" applyFill="1" applyBorder="1">
      <alignment vertical="center"/>
    </xf>
    <xf numFmtId="3" fontId="9" fillId="0" borderId="30" xfId="1" applyNumberFormat="1" applyFont="1" applyFill="1" applyBorder="1">
      <alignment vertical="center"/>
    </xf>
    <xf numFmtId="43" fontId="9" fillId="0" borderId="31" xfId="3" applyNumberFormat="1" applyFont="1" applyFill="1" applyBorder="1">
      <alignment vertical="center"/>
    </xf>
    <xf numFmtId="3" fontId="9" fillId="0" borderId="31" xfId="1" applyNumberFormat="1" applyFont="1" applyFill="1" applyBorder="1">
      <alignment vertical="center"/>
    </xf>
    <xf numFmtId="3" fontId="9" fillId="0" borderId="17" xfId="1" applyNumberFormat="1" applyFont="1" applyFill="1" applyBorder="1">
      <alignment vertical="center"/>
    </xf>
    <xf numFmtId="0" fontId="9" fillId="0" borderId="17" xfId="0" applyFont="1" applyFill="1" applyBorder="1" applyAlignment="1">
      <alignment vertical="center" shrinkToFit="1"/>
    </xf>
    <xf numFmtId="3" fontId="9" fillId="0" borderId="36" xfId="0" applyNumberFormat="1" applyFont="1" applyFill="1" applyBorder="1">
      <alignment vertical="center"/>
    </xf>
  </cellXfs>
  <cellStyles count="4">
    <cellStyle name="백분율" xfId="3" builtinId="5"/>
    <cellStyle name="쉼표 [0]" xfId="1" builtinId="6"/>
    <cellStyle name="표준" xfId="0" builtinId="0"/>
    <cellStyle name="표준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view="pageBreakPreview" zoomScale="75" zoomScaleSheetLayoutView="75" workbookViewId="0">
      <selection activeCell="A6" sqref="A6"/>
    </sheetView>
  </sheetViews>
  <sheetFormatPr defaultRowHeight="13.5" x14ac:dyDescent="0.15"/>
  <cols>
    <col min="1" max="1" width="121.44140625" customWidth="1"/>
  </cols>
  <sheetData>
    <row r="1" spans="1:1" ht="84.75" customHeight="1" x14ac:dyDescent="0.15">
      <c r="A1" s="1"/>
    </row>
    <row r="2" spans="1:1" ht="30" customHeight="1" x14ac:dyDescent="0.15">
      <c r="A2" s="30" t="s">
        <v>79</v>
      </c>
    </row>
    <row r="3" spans="1:1" ht="30" customHeight="1" x14ac:dyDescent="0.4">
      <c r="A3" s="31" t="s">
        <v>80</v>
      </c>
    </row>
    <row r="4" spans="1:1" ht="30" customHeight="1" x14ac:dyDescent="0.15">
      <c r="A4" s="2"/>
    </row>
    <row r="5" spans="1:1" ht="30" customHeight="1" x14ac:dyDescent="0.15">
      <c r="A5" s="2"/>
    </row>
    <row r="6" spans="1:1" ht="231" customHeight="1" x14ac:dyDescent="0.3">
      <c r="A6" s="12" t="s">
        <v>71</v>
      </c>
    </row>
    <row r="7" spans="1:1" ht="217.5" customHeight="1" x14ac:dyDescent="0.15">
      <c r="A7" s="2"/>
    </row>
    <row r="8" spans="1:1" ht="30" customHeight="1" x14ac:dyDescent="0.15">
      <c r="A8" s="3" t="s">
        <v>32</v>
      </c>
    </row>
    <row r="9" spans="1:1" ht="30" customHeight="1" x14ac:dyDescent="0.15">
      <c r="A9" s="4" t="s">
        <v>23</v>
      </c>
    </row>
    <row r="10" spans="1:1" x14ac:dyDescent="0.15">
      <c r="A10" s="5"/>
    </row>
    <row r="11" spans="1:1" x14ac:dyDescent="0.15">
      <c r="A11" s="5"/>
    </row>
    <row r="12" spans="1:1" x14ac:dyDescent="0.15">
      <c r="A12" s="5"/>
    </row>
    <row r="13" spans="1:1" x14ac:dyDescent="0.15">
      <c r="A13" s="5"/>
    </row>
    <row r="14" spans="1:1" x14ac:dyDescent="0.15">
      <c r="A14" s="5"/>
    </row>
  </sheetData>
  <phoneticPr fontId="19" type="noConversion"/>
  <pageMargins left="0.74803149606299213" right="0.74803149606299213" top="0.98425196850393704" bottom="0.98425196850393704" header="0.51181102362204722" footer="0.51181102362204722"/>
  <pageSetup paperSize="9" scale="80" firstPageNumber="183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view="pageBreakPreview" zoomScaleNormal="100" zoomScaleSheetLayoutView="100" workbookViewId="0">
      <selection activeCell="A4" sqref="A4"/>
    </sheetView>
  </sheetViews>
  <sheetFormatPr defaultRowHeight="13.5" x14ac:dyDescent="0.15"/>
  <cols>
    <col min="1" max="1" width="76" customWidth="1"/>
  </cols>
  <sheetData>
    <row r="1" spans="1:1" ht="30" customHeight="1" x14ac:dyDescent="0.3">
      <c r="A1" s="32" t="s">
        <v>24</v>
      </c>
    </row>
    <row r="2" spans="1:1" ht="30" customHeight="1" x14ac:dyDescent="0.15">
      <c r="A2" s="33"/>
    </row>
    <row r="3" spans="1:1" ht="42.75" customHeight="1" x14ac:dyDescent="0.15">
      <c r="A3" s="34" t="s">
        <v>118</v>
      </c>
    </row>
    <row r="4" spans="1:1" ht="30" customHeight="1" x14ac:dyDescent="0.15">
      <c r="A4" s="34"/>
    </row>
    <row r="5" spans="1:1" ht="30" customHeight="1" x14ac:dyDescent="0.15">
      <c r="A5" s="34" t="s">
        <v>96</v>
      </c>
    </row>
    <row r="6" spans="1:1" ht="30" customHeight="1" x14ac:dyDescent="0.15">
      <c r="A6" s="34"/>
    </row>
    <row r="7" spans="1:1" ht="30" customHeight="1" x14ac:dyDescent="0.15">
      <c r="A7" s="34" t="s">
        <v>0</v>
      </c>
    </row>
    <row r="8" spans="1:1" ht="30" customHeight="1" x14ac:dyDescent="0.15">
      <c r="A8" s="34"/>
    </row>
    <row r="9" spans="1:1" ht="30" customHeight="1" x14ac:dyDescent="0.15">
      <c r="A9" s="34" t="s">
        <v>90</v>
      </c>
    </row>
    <row r="10" spans="1:1" ht="30" customHeight="1" x14ac:dyDescent="0.15">
      <c r="A10" s="34" t="s">
        <v>91</v>
      </c>
    </row>
    <row r="11" spans="1:1" ht="30" customHeight="1" x14ac:dyDescent="0.15">
      <c r="A11" s="34"/>
    </row>
    <row r="12" spans="1:1" ht="30" customHeight="1" x14ac:dyDescent="0.15">
      <c r="A12" s="34" t="s">
        <v>92</v>
      </c>
    </row>
    <row r="13" spans="1:1" ht="30" customHeight="1" x14ac:dyDescent="0.15">
      <c r="A13" s="34" t="s">
        <v>34</v>
      </c>
    </row>
    <row r="14" spans="1:1" ht="30" customHeight="1" x14ac:dyDescent="0.15">
      <c r="A14" s="34"/>
    </row>
    <row r="15" spans="1:1" ht="30" customHeight="1" x14ac:dyDescent="0.15">
      <c r="A15" s="34" t="s">
        <v>1</v>
      </c>
    </row>
    <row r="16" spans="1:1" ht="30" customHeight="1" x14ac:dyDescent="0.15">
      <c r="A16" s="34" t="s">
        <v>31</v>
      </c>
    </row>
    <row r="17" spans="1:1" ht="30" customHeight="1" x14ac:dyDescent="0.15">
      <c r="A17" s="34"/>
    </row>
    <row r="18" spans="1:1" ht="30" customHeight="1" x14ac:dyDescent="0.15">
      <c r="A18" s="34" t="s">
        <v>72</v>
      </c>
    </row>
    <row r="19" spans="1:1" ht="30" customHeight="1" x14ac:dyDescent="0.15">
      <c r="A19" s="33" t="s">
        <v>73</v>
      </c>
    </row>
    <row r="20" spans="1:1" ht="14.25" x14ac:dyDescent="0.15">
      <c r="A20" s="25"/>
    </row>
    <row r="21" spans="1:1" ht="14.25" x14ac:dyDescent="0.15">
      <c r="A21" s="26"/>
    </row>
    <row r="22" spans="1:1" ht="20.25" x14ac:dyDescent="0.25">
      <c r="A22" s="27"/>
    </row>
  </sheetData>
  <phoneticPr fontId="19" type="noConversion"/>
  <pageMargins left="1.1023622047244095" right="0.70866141732283472" top="0.74803149606299213" bottom="0.74803149606299213" header="0.31496062992125984" footer="0.31496062992125984"/>
  <pageSetup paperSize="9" firstPageNumber="183" orientation="portrait" useFirstPageNumber="1" r:id="rId1"/>
  <headerFooter>
    <oddFooter>&amp;R참좋은노인복지센터 (2020. 11.16)</oddFooter>
  </headerFooter>
  <rowBreaks count="1" manualBreakCount="1">
    <brk id="19" max="104857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view="pageBreakPreview" zoomScaleNormal="100" zoomScaleSheetLayoutView="100" workbookViewId="0">
      <selection activeCell="B23" sqref="B23"/>
    </sheetView>
  </sheetViews>
  <sheetFormatPr defaultRowHeight="13.5" x14ac:dyDescent="0.15"/>
  <cols>
    <col min="1" max="1" width="14.88671875" style="11" customWidth="1"/>
    <col min="2" max="2" width="15.88671875" style="11" customWidth="1"/>
    <col min="3" max="5" width="13.77734375" style="11" customWidth="1"/>
  </cols>
  <sheetData>
    <row r="1" spans="1:5" ht="39" customHeight="1" x14ac:dyDescent="0.15">
      <c r="A1" s="245" t="s">
        <v>81</v>
      </c>
      <c r="B1" s="245"/>
      <c r="C1" s="245"/>
      <c r="D1" s="245"/>
      <c r="E1" s="245"/>
    </row>
    <row r="2" spans="1:5" ht="20.25" customHeight="1" x14ac:dyDescent="0.15">
      <c r="A2" s="6"/>
      <c r="B2" s="6"/>
      <c r="C2" s="6"/>
      <c r="D2" s="6"/>
      <c r="E2" s="24" t="s">
        <v>41</v>
      </c>
    </row>
    <row r="3" spans="1:5" ht="21" customHeight="1" x14ac:dyDescent="0.15">
      <c r="A3" s="246" t="s">
        <v>37</v>
      </c>
      <c r="B3" s="247"/>
      <c r="C3" s="248"/>
      <c r="D3" s="248"/>
      <c r="E3" s="249"/>
    </row>
    <row r="4" spans="1:5" ht="21" customHeight="1" thickBot="1" x14ac:dyDescent="0.2">
      <c r="A4" s="13" t="s">
        <v>17</v>
      </c>
      <c r="B4" s="103" t="s">
        <v>13</v>
      </c>
      <c r="C4" s="35" t="s">
        <v>49</v>
      </c>
      <c r="D4" s="105" t="s">
        <v>48</v>
      </c>
      <c r="E4" s="104" t="s">
        <v>25</v>
      </c>
    </row>
    <row r="5" spans="1:5" ht="21" customHeight="1" thickTop="1" x14ac:dyDescent="0.15">
      <c r="A5" s="250" t="s">
        <v>27</v>
      </c>
      <c r="B5" s="251"/>
      <c r="C5" s="14">
        <f>C6+C7</f>
        <v>12745000</v>
      </c>
      <c r="D5" s="14">
        <f>D6+D7</f>
        <v>58828000</v>
      </c>
      <c r="E5" s="22">
        <f t="shared" ref="E5:E7" si="0">D5-C5</f>
        <v>46083000</v>
      </c>
    </row>
    <row r="6" spans="1:5" ht="21" customHeight="1" x14ac:dyDescent="0.15">
      <c r="A6" s="28" t="s">
        <v>93</v>
      </c>
      <c r="B6" s="15" t="s">
        <v>93</v>
      </c>
      <c r="C6" s="16">
        <f>세입예산!D7</f>
        <v>12744000</v>
      </c>
      <c r="D6" s="16">
        <f>세입예산!E6</f>
        <v>58824000</v>
      </c>
      <c r="E6" s="17">
        <f t="shared" si="0"/>
        <v>46080000</v>
      </c>
    </row>
    <row r="7" spans="1:5" ht="21" customHeight="1" x14ac:dyDescent="0.15">
      <c r="A7" s="18" t="s">
        <v>30</v>
      </c>
      <c r="B7" s="19" t="s">
        <v>33</v>
      </c>
      <c r="C7" s="20">
        <f>세입예산!D14</f>
        <v>1000</v>
      </c>
      <c r="D7" s="20">
        <f>세입예산!E14</f>
        <v>4000</v>
      </c>
      <c r="E7" s="21">
        <f t="shared" si="0"/>
        <v>3000</v>
      </c>
    </row>
    <row r="8" spans="1:5" ht="21" customHeight="1" x14ac:dyDescent="0.15">
      <c r="A8" s="7"/>
      <c r="B8" s="7"/>
      <c r="C8" s="8"/>
      <c r="D8" s="9"/>
      <c r="E8" s="10"/>
    </row>
    <row r="9" spans="1:5" ht="21" customHeight="1" x14ac:dyDescent="0.15">
      <c r="A9" s="115"/>
      <c r="B9" s="115"/>
      <c r="C9" s="115"/>
      <c r="D9" s="115"/>
      <c r="E9" s="24" t="s">
        <v>29</v>
      </c>
    </row>
    <row r="10" spans="1:5" ht="21" customHeight="1" x14ac:dyDescent="0.15">
      <c r="A10" s="246" t="s">
        <v>35</v>
      </c>
      <c r="B10" s="247"/>
      <c r="C10" s="248"/>
      <c r="D10" s="248"/>
      <c r="E10" s="249"/>
    </row>
    <row r="11" spans="1:5" ht="21" customHeight="1" thickBot="1" x14ac:dyDescent="0.2">
      <c r="A11" s="13" t="s">
        <v>17</v>
      </c>
      <c r="B11" s="103" t="s">
        <v>13</v>
      </c>
      <c r="C11" s="35" t="s">
        <v>49</v>
      </c>
      <c r="D11" s="105" t="s">
        <v>48</v>
      </c>
      <c r="E11" s="104" t="s">
        <v>25</v>
      </c>
    </row>
    <row r="12" spans="1:5" ht="21" customHeight="1" thickTop="1" x14ac:dyDescent="0.15">
      <c r="A12" s="250" t="s">
        <v>26</v>
      </c>
      <c r="B12" s="251"/>
      <c r="C12" s="14">
        <f>SUM(C13:C16)</f>
        <v>4195000</v>
      </c>
      <c r="D12" s="14">
        <f>SUM(D13:D16)</f>
        <v>58828000</v>
      </c>
      <c r="E12" s="22">
        <f t="shared" ref="E12:E16" si="1">D12-C12</f>
        <v>54633000</v>
      </c>
    </row>
    <row r="13" spans="1:5" ht="21" customHeight="1" x14ac:dyDescent="0.15">
      <c r="A13" s="143" t="s">
        <v>107</v>
      </c>
      <c r="B13" s="106" t="s">
        <v>39</v>
      </c>
      <c r="C13" s="23">
        <f>세출예산!D7</f>
        <v>3432800</v>
      </c>
      <c r="D13" s="23">
        <f>세출예산!E7</f>
        <v>39586800</v>
      </c>
      <c r="E13" s="55">
        <f t="shared" si="1"/>
        <v>36154000</v>
      </c>
    </row>
    <row r="14" spans="1:5" ht="21" customHeight="1" x14ac:dyDescent="0.15">
      <c r="A14" s="119" t="s">
        <v>85</v>
      </c>
      <c r="B14" s="108" t="s">
        <v>85</v>
      </c>
      <c r="C14" s="49">
        <f>세출예산!D22</f>
        <v>0</v>
      </c>
      <c r="D14" s="49">
        <f>세출예산!E22</f>
        <v>6000000</v>
      </c>
      <c r="E14" s="55">
        <f t="shared" si="1"/>
        <v>6000000</v>
      </c>
    </row>
    <row r="15" spans="1:5" ht="21" customHeight="1" x14ac:dyDescent="0.15">
      <c r="A15" s="140" t="s">
        <v>38</v>
      </c>
      <c r="B15" s="108" t="s">
        <v>38</v>
      </c>
      <c r="C15" s="49">
        <f>세출예산!D28</f>
        <v>762200</v>
      </c>
      <c r="D15" s="49">
        <f>세출예산!E28</f>
        <v>5241200</v>
      </c>
      <c r="E15" s="55">
        <f t="shared" si="1"/>
        <v>4479000</v>
      </c>
    </row>
    <row r="16" spans="1:5" ht="27.75" customHeight="1" x14ac:dyDescent="0.15">
      <c r="A16" s="107" t="s">
        <v>70</v>
      </c>
      <c r="B16" s="142" t="s">
        <v>86</v>
      </c>
      <c r="C16" s="46">
        <f>세출예산!D31</f>
        <v>0</v>
      </c>
      <c r="D16" s="46">
        <f>세출예산!E31</f>
        <v>8000000</v>
      </c>
      <c r="E16" s="55">
        <f t="shared" si="1"/>
        <v>8000000</v>
      </c>
    </row>
  </sheetData>
  <mergeCells count="5">
    <mergeCell ref="A1:E1"/>
    <mergeCell ref="A3:E3"/>
    <mergeCell ref="A5:B5"/>
    <mergeCell ref="A10:E10"/>
    <mergeCell ref="A12:B12"/>
  </mergeCells>
  <phoneticPr fontId="19" type="noConversion"/>
  <pageMargins left="0.78740157480314965" right="0.74803149606299213" top="0.98425196850393704" bottom="0.98425196850393704" header="0.51181102362204722" footer="0.51181102362204722"/>
  <pageSetup paperSize="9" firstPageNumber="185" orientation="portrait" useFirstPageNumber="1" r:id="rId1"/>
  <headerFooter>
    <oddFooter>&amp;R&amp;"굴림,보통"&amp;9참좋은노인복지센터 (2020. 11.16)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7"/>
  <sheetViews>
    <sheetView view="pageBreakPreview" topLeftCell="A7" zoomScaleNormal="100" zoomScaleSheetLayoutView="100" workbookViewId="0">
      <selection activeCell="F17" sqref="F17"/>
    </sheetView>
  </sheetViews>
  <sheetFormatPr defaultRowHeight="13.5" x14ac:dyDescent="0.15"/>
  <cols>
    <col min="1" max="1" width="8.33203125" customWidth="1"/>
    <col min="2" max="2" width="9" customWidth="1"/>
    <col min="3" max="3" width="12.88671875" customWidth="1"/>
    <col min="4" max="4" width="11.77734375" customWidth="1"/>
    <col min="5" max="5" width="12.21875" customWidth="1"/>
    <col min="6" max="6" width="10.6640625" customWidth="1"/>
    <col min="7" max="7" width="7.6640625" style="129" customWidth="1"/>
    <col min="8" max="8" width="18.6640625" customWidth="1"/>
    <col min="9" max="9" width="9.33203125" customWidth="1"/>
    <col min="10" max="10" width="2.77734375" customWidth="1"/>
    <col min="11" max="11" width="2.21875" customWidth="1"/>
    <col min="12" max="12" width="3.21875" customWidth="1"/>
    <col min="13" max="16" width="2.77734375" customWidth="1"/>
    <col min="17" max="17" width="11.88671875" customWidth="1"/>
    <col min="19" max="19" width="10.6640625" bestFit="1" customWidth="1"/>
  </cols>
  <sheetData>
    <row r="1" spans="1:19" ht="20.100000000000001" customHeight="1" x14ac:dyDescent="0.15">
      <c r="A1" s="263" t="s">
        <v>82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117"/>
    </row>
    <row r="2" spans="1:19" ht="20.100000000000001" customHeight="1" x14ac:dyDescent="0.15">
      <c r="A2" s="277" t="s">
        <v>36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9"/>
    </row>
    <row r="3" spans="1:19" ht="20.100000000000001" customHeight="1" x14ac:dyDescent="0.15">
      <c r="A3" s="265" t="s">
        <v>15</v>
      </c>
      <c r="B3" s="266"/>
      <c r="C3" s="267"/>
      <c r="D3" s="268" t="s">
        <v>49</v>
      </c>
      <c r="E3" s="268" t="s">
        <v>48</v>
      </c>
      <c r="F3" s="270" t="s">
        <v>25</v>
      </c>
      <c r="G3" s="270"/>
      <c r="H3" s="271" t="s">
        <v>20</v>
      </c>
      <c r="I3" s="272"/>
      <c r="J3" s="272"/>
      <c r="K3" s="272"/>
      <c r="L3" s="272"/>
      <c r="M3" s="272"/>
      <c r="N3" s="272"/>
      <c r="O3" s="272"/>
      <c r="P3" s="272"/>
      <c r="Q3" s="273"/>
    </row>
    <row r="4" spans="1:19" ht="20.100000000000001" customHeight="1" thickBot="1" x14ac:dyDescent="0.2">
      <c r="A4" s="90" t="s">
        <v>8</v>
      </c>
      <c r="B4" s="54" t="s">
        <v>7</v>
      </c>
      <c r="C4" s="54" t="s">
        <v>19</v>
      </c>
      <c r="D4" s="269"/>
      <c r="E4" s="269"/>
      <c r="F4" s="54" t="s">
        <v>12</v>
      </c>
      <c r="G4" s="121" t="s">
        <v>16</v>
      </c>
      <c r="H4" s="274"/>
      <c r="I4" s="275"/>
      <c r="J4" s="275"/>
      <c r="K4" s="275"/>
      <c r="L4" s="275"/>
      <c r="M4" s="275"/>
      <c r="N4" s="275"/>
      <c r="O4" s="275"/>
      <c r="P4" s="275"/>
      <c r="Q4" s="276"/>
    </row>
    <row r="5" spans="1:19" ht="20.100000000000001" customHeight="1" thickTop="1" x14ac:dyDescent="0.15">
      <c r="A5" s="254" t="s">
        <v>18</v>
      </c>
      <c r="B5" s="255"/>
      <c r="C5" s="256"/>
      <c r="D5" s="91">
        <f>D6+D14</f>
        <v>12745000</v>
      </c>
      <c r="E5" s="91">
        <f>E6+E14</f>
        <v>58828000</v>
      </c>
      <c r="F5" s="91">
        <f>E5-D5</f>
        <v>46083000</v>
      </c>
      <c r="G5" s="122">
        <v>0</v>
      </c>
      <c r="H5" s="92"/>
      <c r="I5" s="36"/>
      <c r="J5" s="36"/>
      <c r="K5" s="36"/>
      <c r="L5" s="36"/>
      <c r="M5" s="36"/>
      <c r="N5" s="36"/>
      <c r="O5" s="36"/>
      <c r="P5" s="93"/>
      <c r="Q5" s="113"/>
    </row>
    <row r="6" spans="1:19" ht="20.100000000000001" customHeight="1" x14ac:dyDescent="0.15">
      <c r="A6" s="257" t="s">
        <v>93</v>
      </c>
      <c r="B6" s="258"/>
      <c r="C6" s="259"/>
      <c r="D6" s="94">
        <f>D7</f>
        <v>12744000</v>
      </c>
      <c r="E6" s="94">
        <f>E7</f>
        <v>58824000</v>
      </c>
      <c r="F6" s="94">
        <f>E6-D6</f>
        <v>46080000</v>
      </c>
      <c r="G6" s="123">
        <v>0</v>
      </c>
      <c r="H6" s="53"/>
      <c r="I6" s="37" t="s">
        <v>45</v>
      </c>
      <c r="J6" s="37"/>
      <c r="K6" s="37"/>
      <c r="L6" s="37"/>
      <c r="M6" s="37"/>
      <c r="N6" s="37"/>
      <c r="O6" s="37"/>
      <c r="P6" s="95"/>
      <c r="Q6" s="114"/>
    </row>
    <row r="7" spans="1:19" ht="20.100000000000001" customHeight="1" x14ac:dyDescent="0.15">
      <c r="A7" s="260"/>
      <c r="B7" s="261" t="s">
        <v>93</v>
      </c>
      <c r="C7" s="259"/>
      <c r="D7" s="58">
        <f>D8</f>
        <v>12744000</v>
      </c>
      <c r="E7" s="58">
        <f>E8</f>
        <v>58824000</v>
      </c>
      <c r="F7" s="58">
        <f>E7-D7</f>
        <v>46080000</v>
      </c>
      <c r="G7" s="124">
        <v>0</v>
      </c>
      <c r="H7" s="53"/>
      <c r="I7" s="37"/>
      <c r="J7" s="37"/>
      <c r="K7" s="37"/>
      <c r="L7" s="37"/>
      <c r="M7" s="37"/>
      <c r="N7" s="37"/>
      <c r="O7" s="37"/>
      <c r="P7" s="95"/>
      <c r="Q7" s="114"/>
    </row>
    <row r="8" spans="1:19" ht="20.100000000000001" customHeight="1" x14ac:dyDescent="0.15">
      <c r="A8" s="260"/>
      <c r="B8" s="262"/>
      <c r="C8" s="110" t="s">
        <v>94</v>
      </c>
      <c r="D8" s="49">
        <v>12744000</v>
      </c>
      <c r="E8" s="49">
        <f>Q8</f>
        <v>58824000</v>
      </c>
      <c r="F8" s="48">
        <f>E8-D8</f>
        <v>46080000</v>
      </c>
      <c r="G8" s="125">
        <v>0</v>
      </c>
      <c r="H8" s="50" t="s">
        <v>95</v>
      </c>
      <c r="I8" s="38"/>
      <c r="J8" s="38"/>
      <c r="K8" s="38"/>
      <c r="L8" s="38"/>
      <c r="M8" s="38"/>
      <c r="N8" s="38"/>
      <c r="O8" s="38"/>
      <c r="P8" s="96"/>
      <c r="Q8" s="109">
        <f>Q9+Q10+Q11+Q12+Q13</f>
        <v>58824000</v>
      </c>
    </row>
    <row r="9" spans="1:19" ht="20.100000000000001" customHeight="1" x14ac:dyDescent="0.15">
      <c r="A9" s="260"/>
      <c r="B9" s="262"/>
      <c r="C9" s="110"/>
      <c r="D9" s="40"/>
      <c r="E9" s="89"/>
      <c r="F9" s="41"/>
      <c r="G9" s="126"/>
      <c r="H9" s="42" t="s">
        <v>66</v>
      </c>
      <c r="I9" s="39">
        <v>4800</v>
      </c>
      <c r="J9" s="39" t="s">
        <v>44</v>
      </c>
      <c r="K9" s="39" t="s">
        <v>5</v>
      </c>
      <c r="L9" s="39">
        <v>480</v>
      </c>
      <c r="M9" s="39" t="s">
        <v>50</v>
      </c>
      <c r="N9" s="39" t="s">
        <v>5</v>
      </c>
      <c r="O9" s="39">
        <v>6</v>
      </c>
      <c r="P9" s="72" t="s">
        <v>46</v>
      </c>
      <c r="Q9" s="74">
        <f>I9*L9*O9</f>
        <v>13824000</v>
      </c>
    </row>
    <row r="10" spans="1:19" ht="20.100000000000001" customHeight="1" x14ac:dyDescent="0.15">
      <c r="A10" s="260"/>
      <c r="B10" s="262"/>
      <c r="C10" s="110"/>
      <c r="D10" s="40"/>
      <c r="E10" s="89"/>
      <c r="F10" s="41"/>
      <c r="G10" s="126"/>
      <c r="H10" s="42" t="s">
        <v>51</v>
      </c>
      <c r="I10" s="39">
        <v>400000</v>
      </c>
      <c r="J10" s="39" t="s">
        <v>44</v>
      </c>
      <c r="K10" s="39" t="s">
        <v>5</v>
      </c>
      <c r="L10" s="39">
        <v>6</v>
      </c>
      <c r="M10" s="39" t="s">
        <v>46</v>
      </c>
      <c r="N10" s="39" t="s">
        <v>5</v>
      </c>
      <c r="O10" s="39">
        <v>9</v>
      </c>
      <c r="P10" s="72" t="s">
        <v>40</v>
      </c>
      <c r="Q10" s="74">
        <f>I10*L10*O10</f>
        <v>21600000</v>
      </c>
    </row>
    <row r="11" spans="1:19" ht="20.100000000000001" customHeight="1" x14ac:dyDescent="0.15">
      <c r="A11" s="260"/>
      <c r="B11" s="262"/>
      <c r="C11" s="110"/>
      <c r="D11" s="40"/>
      <c r="E11" s="89"/>
      <c r="F11" s="41"/>
      <c r="G11" s="126"/>
      <c r="H11" s="42" t="s">
        <v>52</v>
      </c>
      <c r="I11" s="39">
        <v>2400000</v>
      </c>
      <c r="J11" s="39" t="s">
        <v>2</v>
      </c>
      <c r="K11" s="39"/>
      <c r="L11" s="39"/>
      <c r="M11" s="39"/>
      <c r="N11" s="39" t="s">
        <v>5</v>
      </c>
      <c r="O11" s="39">
        <v>6</v>
      </c>
      <c r="P11" s="72" t="s">
        <v>46</v>
      </c>
      <c r="Q11" s="74">
        <f>I11*O11</f>
        <v>14400000</v>
      </c>
      <c r="S11" s="120"/>
    </row>
    <row r="12" spans="1:19" ht="20.100000000000001" customHeight="1" x14ac:dyDescent="0.15">
      <c r="A12" s="260"/>
      <c r="B12" s="262"/>
      <c r="C12" s="110"/>
      <c r="D12" s="40"/>
      <c r="E12" s="89"/>
      <c r="F12" s="41"/>
      <c r="G12" s="126"/>
      <c r="H12" s="42" t="s">
        <v>53</v>
      </c>
      <c r="I12" s="39">
        <v>750000</v>
      </c>
      <c r="J12" s="39" t="s">
        <v>44</v>
      </c>
      <c r="K12" s="39"/>
      <c r="L12" s="39"/>
      <c r="M12" s="39"/>
      <c r="N12" s="39" t="s">
        <v>5</v>
      </c>
      <c r="O12" s="39">
        <v>9</v>
      </c>
      <c r="P12" s="72" t="s">
        <v>40</v>
      </c>
      <c r="Q12" s="74">
        <f>I12*O12</f>
        <v>6750000</v>
      </c>
    </row>
    <row r="13" spans="1:19" ht="20.100000000000001" customHeight="1" x14ac:dyDescent="0.15">
      <c r="A13" s="260"/>
      <c r="B13" s="262"/>
      <c r="C13" s="110"/>
      <c r="D13" s="40"/>
      <c r="E13" s="89"/>
      <c r="F13" s="41"/>
      <c r="G13" s="126"/>
      <c r="H13" s="42" t="s">
        <v>54</v>
      </c>
      <c r="I13" s="39">
        <v>250000</v>
      </c>
      <c r="J13" s="39" t="s">
        <v>44</v>
      </c>
      <c r="K13" s="39"/>
      <c r="L13" s="39"/>
      <c r="M13" s="39"/>
      <c r="N13" s="39" t="s">
        <v>5</v>
      </c>
      <c r="O13" s="39">
        <v>9</v>
      </c>
      <c r="P13" s="72" t="s">
        <v>40</v>
      </c>
      <c r="Q13" s="74">
        <f>I13*O13</f>
        <v>2250000</v>
      </c>
    </row>
    <row r="14" spans="1:19" ht="20.100000000000001" customHeight="1" x14ac:dyDescent="0.15">
      <c r="A14" s="252" t="s">
        <v>11</v>
      </c>
      <c r="B14" s="252"/>
      <c r="C14" s="252"/>
      <c r="D14" s="94">
        <f>D15</f>
        <v>1000</v>
      </c>
      <c r="E14" s="94">
        <f>E15</f>
        <v>4000</v>
      </c>
      <c r="F14" s="94">
        <f t="shared" ref="F14:F17" si="0">E14-D14</f>
        <v>3000</v>
      </c>
      <c r="G14" s="123">
        <v>0</v>
      </c>
      <c r="H14" s="53"/>
      <c r="I14" s="37"/>
      <c r="J14" s="37"/>
      <c r="K14" s="37"/>
      <c r="L14" s="37"/>
      <c r="M14" s="37"/>
      <c r="N14" s="37"/>
      <c r="O14" s="37"/>
      <c r="P14" s="98"/>
      <c r="Q14" s="114"/>
    </row>
    <row r="15" spans="1:19" ht="20.100000000000001" customHeight="1" x14ac:dyDescent="0.15">
      <c r="A15" s="44"/>
      <c r="B15" s="253" t="s">
        <v>11</v>
      </c>
      <c r="C15" s="253"/>
      <c r="D15" s="58">
        <f>D16+D17</f>
        <v>1000</v>
      </c>
      <c r="E15" s="58">
        <f>E16+E17</f>
        <v>4000</v>
      </c>
      <c r="F15" s="58">
        <f t="shared" si="0"/>
        <v>3000</v>
      </c>
      <c r="G15" s="124">
        <v>0</v>
      </c>
      <c r="H15" s="97"/>
      <c r="I15" s="45"/>
      <c r="J15" s="45"/>
      <c r="K15" s="45"/>
      <c r="L15" s="45"/>
      <c r="M15" s="45"/>
      <c r="N15" s="45"/>
      <c r="O15" s="45"/>
      <c r="P15" s="95"/>
      <c r="Q15" s="114"/>
    </row>
    <row r="16" spans="1:19" ht="20.100000000000001" customHeight="1" x14ac:dyDescent="0.15">
      <c r="A16" s="44"/>
      <c r="B16" s="52"/>
      <c r="C16" s="51" t="s">
        <v>22</v>
      </c>
      <c r="D16" s="48">
        <v>1000</v>
      </c>
      <c r="E16" s="29">
        <f>Q16+Q17</f>
        <v>4000</v>
      </c>
      <c r="F16" s="58">
        <f t="shared" si="0"/>
        <v>3000</v>
      </c>
      <c r="G16" s="124">
        <v>0</v>
      </c>
      <c r="H16" s="50" t="s">
        <v>87</v>
      </c>
      <c r="I16" s="136">
        <v>2000</v>
      </c>
      <c r="J16" s="38" t="s">
        <v>2</v>
      </c>
      <c r="K16" s="38"/>
      <c r="L16" s="38"/>
      <c r="M16" s="38"/>
      <c r="N16" s="38"/>
      <c r="O16" s="38">
        <v>2</v>
      </c>
      <c r="P16" s="38" t="s">
        <v>6</v>
      </c>
      <c r="Q16" s="116">
        <f>I16*O16</f>
        <v>4000</v>
      </c>
      <c r="R16" s="134"/>
    </row>
    <row r="17" spans="1:18" ht="20.100000000000001" customHeight="1" x14ac:dyDescent="0.15">
      <c r="A17" s="99"/>
      <c r="B17" s="100"/>
      <c r="C17" s="59" t="s">
        <v>43</v>
      </c>
      <c r="D17" s="101">
        <v>0</v>
      </c>
      <c r="E17" s="46">
        <f>Q17</f>
        <v>0</v>
      </c>
      <c r="F17" s="101">
        <f t="shared" si="0"/>
        <v>0</v>
      </c>
      <c r="G17" s="128">
        <v>0</v>
      </c>
      <c r="H17" s="102" t="s">
        <v>43</v>
      </c>
      <c r="I17" s="137">
        <v>0</v>
      </c>
      <c r="J17" s="47" t="s">
        <v>2</v>
      </c>
      <c r="K17" s="47"/>
      <c r="L17" s="47">
        <v>1</v>
      </c>
      <c r="M17" s="47" t="s">
        <v>6</v>
      </c>
      <c r="N17" s="47" t="s">
        <v>5</v>
      </c>
      <c r="O17" s="47">
        <v>1</v>
      </c>
      <c r="P17" s="118" t="s">
        <v>46</v>
      </c>
      <c r="Q17" s="135">
        <f>I17*L17*O17</f>
        <v>0</v>
      </c>
      <c r="R17" s="39"/>
    </row>
  </sheetData>
  <mergeCells count="14">
    <mergeCell ref="A1:P1"/>
    <mergeCell ref="A3:C3"/>
    <mergeCell ref="D3:D4"/>
    <mergeCell ref="E3:E4"/>
    <mergeCell ref="F3:G3"/>
    <mergeCell ref="H3:Q4"/>
    <mergeCell ref="A2:Q2"/>
    <mergeCell ref="A14:C14"/>
    <mergeCell ref="B15:C15"/>
    <mergeCell ref="A5:C5"/>
    <mergeCell ref="A6:C6"/>
    <mergeCell ref="A7:A13"/>
    <mergeCell ref="B7:C7"/>
    <mergeCell ref="B8:B13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firstPageNumber="187" orientation="landscape" useFirstPageNumber="1" r:id="rId1"/>
  <headerFooter>
    <oddFooter>&amp;R&amp;"굴림,보통"&amp;9참좋은노인복지센터 (2020. 11.16)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3"/>
  <sheetViews>
    <sheetView showGridLines="0" tabSelected="1" view="pageBreakPreview" zoomScaleNormal="100" zoomScaleSheetLayoutView="100" workbookViewId="0">
      <selection activeCell="Q27" sqref="A1:Q27"/>
    </sheetView>
  </sheetViews>
  <sheetFormatPr defaultRowHeight="13.5" x14ac:dyDescent="0.15"/>
  <cols>
    <col min="1" max="1" width="7.5546875" style="215" customWidth="1"/>
    <col min="2" max="2" width="8.77734375" style="215" customWidth="1"/>
    <col min="3" max="3" width="12.44140625" style="215" customWidth="1"/>
    <col min="4" max="4" width="12.5546875" style="215" customWidth="1"/>
    <col min="5" max="5" width="11.77734375" style="215" customWidth="1"/>
    <col min="6" max="6" width="11.5546875" style="215" customWidth="1"/>
    <col min="7" max="7" width="7.77734375" style="216" customWidth="1"/>
    <col min="8" max="8" width="21" style="215" customWidth="1"/>
    <col min="9" max="9" width="10.44140625" style="215" customWidth="1"/>
    <col min="10" max="10" width="3.33203125" style="217" customWidth="1"/>
    <col min="11" max="11" width="2.88671875" style="215" customWidth="1"/>
    <col min="12" max="12" width="5.77734375" style="215" customWidth="1"/>
    <col min="13" max="13" width="3.33203125" style="217" customWidth="1"/>
    <col min="14" max="14" width="2.6640625" style="215" customWidth="1"/>
    <col min="15" max="15" width="3" style="215" customWidth="1"/>
    <col min="16" max="16" width="3.6640625" style="217" customWidth="1"/>
    <col min="17" max="17" width="11.6640625" style="215" customWidth="1"/>
  </cols>
  <sheetData>
    <row r="1" spans="1:17" s="111" customFormat="1" ht="20.100000000000001" customHeight="1" x14ac:dyDescent="0.15">
      <c r="A1" s="290" t="s">
        <v>83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2"/>
    </row>
    <row r="2" spans="1:17" s="111" customFormat="1" ht="20.100000000000001" customHeight="1" x14ac:dyDescent="0.15">
      <c r="A2" s="163"/>
      <c r="B2" s="164"/>
      <c r="C2" s="164"/>
      <c r="D2" s="164"/>
      <c r="E2" s="164"/>
      <c r="F2" s="164"/>
      <c r="G2" s="165"/>
      <c r="H2" s="164"/>
      <c r="I2" s="164"/>
      <c r="J2" s="166"/>
      <c r="K2" s="164"/>
      <c r="L2" s="164"/>
      <c r="M2" s="166"/>
      <c r="N2" s="164"/>
      <c r="O2" s="164"/>
      <c r="P2" s="298" t="s">
        <v>36</v>
      </c>
      <c r="Q2" s="299"/>
    </row>
    <row r="3" spans="1:17" s="111" customFormat="1" ht="20.100000000000001" customHeight="1" x14ac:dyDescent="0.15">
      <c r="A3" s="293" t="s">
        <v>15</v>
      </c>
      <c r="B3" s="294"/>
      <c r="C3" s="295"/>
      <c r="D3" s="268" t="s">
        <v>49</v>
      </c>
      <c r="E3" s="268" t="s">
        <v>48</v>
      </c>
      <c r="F3" s="270" t="s">
        <v>25</v>
      </c>
      <c r="G3" s="270"/>
      <c r="H3" s="271" t="s">
        <v>20</v>
      </c>
      <c r="I3" s="272"/>
      <c r="J3" s="272"/>
      <c r="K3" s="272"/>
      <c r="L3" s="272"/>
      <c r="M3" s="272"/>
      <c r="N3" s="272"/>
      <c r="O3" s="272"/>
      <c r="P3" s="272"/>
      <c r="Q3" s="296"/>
    </row>
    <row r="4" spans="1:17" s="111" customFormat="1" ht="20.100000000000001" customHeight="1" thickBot="1" x14ac:dyDescent="0.2">
      <c r="A4" s="167" t="s">
        <v>8</v>
      </c>
      <c r="B4" s="168" t="s">
        <v>7</v>
      </c>
      <c r="C4" s="168" t="s">
        <v>19</v>
      </c>
      <c r="D4" s="269"/>
      <c r="E4" s="269"/>
      <c r="F4" s="54" t="s">
        <v>12</v>
      </c>
      <c r="G4" s="121" t="s">
        <v>14</v>
      </c>
      <c r="H4" s="274"/>
      <c r="I4" s="275"/>
      <c r="J4" s="275"/>
      <c r="K4" s="275"/>
      <c r="L4" s="275"/>
      <c r="M4" s="275"/>
      <c r="N4" s="275"/>
      <c r="O4" s="275"/>
      <c r="P4" s="275"/>
      <c r="Q4" s="297"/>
    </row>
    <row r="5" spans="1:17" s="111" customFormat="1" ht="20.100000000000001" customHeight="1" thickTop="1" x14ac:dyDescent="0.15">
      <c r="A5" s="287" t="s">
        <v>18</v>
      </c>
      <c r="B5" s="288"/>
      <c r="C5" s="289"/>
      <c r="D5" s="60">
        <f>D6+D22+D28+D31</f>
        <v>4195000</v>
      </c>
      <c r="E5" s="60">
        <f>E6+E22+E28+E31</f>
        <v>58828000</v>
      </c>
      <c r="F5" s="60">
        <f>E5-D5</f>
        <v>54633000</v>
      </c>
      <c r="G5" s="130">
        <v>0</v>
      </c>
      <c r="H5" s="61"/>
      <c r="I5" s="62"/>
      <c r="J5" s="75"/>
      <c r="K5" s="62"/>
      <c r="L5" s="62"/>
      <c r="M5" s="75"/>
      <c r="N5" s="62"/>
      <c r="O5" s="36"/>
      <c r="P5" s="82"/>
      <c r="Q5" s="169"/>
    </row>
    <row r="6" spans="1:17" s="111" customFormat="1" ht="20.100000000000001" customHeight="1" x14ac:dyDescent="0.15">
      <c r="A6" s="284" t="s">
        <v>9</v>
      </c>
      <c r="B6" s="285"/>
      <c r="C6" s="286"/>
      <c r="D6" s="63">
        <f>D7</f>
        <v>3432800</v>
      </c>
      <c r="E6" s="63">
        <f>E7</f>
        <v>39586800</v>
      </c>
      <c r="F6" s="63">
        <f>E6-D6</f>
        <v>36154000</v>
      </c>
      <c r="G6" s="130">
        <v>0</v>
      </c>
      <c r="H6" s="64"/>
      <c r="I6" s="56"/>
      <c r="J6" s="76"/>
      <c r="K6" s="56"/>
      <c r="L6" s="56"/>
      <c r="M6" s="76"/>
      <c r="N6" s="56"/>
      <c r="O6" s="37"/>
      <c r="P6" s="83"/>
      <c r="Q6" s="170"/>
    </row>
    <row r="7" spans="1:17" s="111" customFormat="1" ht="20.100000000000001" customHeight="1" x14ac:dyDescent="0.15">
      <c r="A7" s="219"/>
      <c r="B7" s="253" t="s">
        <v>10</v>
      </c>
      <c r="C7" s="253"/>
      <c r="D7" s="29">
        <f>D8+D14</f>
        <v>3432800</v>
      </c>
      <c r="E7" s="29">
        <f>E8+E14+E16</f>
        <v>39586800</v>
      </c>
      <c r="F7" s="58">
        <f t="shared" ref="F7:F8" si="0">E7-D7</f>
        <v>36154000</v>
      </c>
      <c r="G7" s="124">
        <v>0</v>
      </c>
      <c r="H7" s="53"/>
      <c r="I7" s="37"/>
      <c r="J7" s="81"/>
      <c r="K7" s="37"/>
      <c r="L7" s="37"/>
      <c r="M7" s="81"/>
      <c r="N7" s="37"/>
      <c r="O7" s="37"/>
      <c r="P7" s="88"/>
      <c r="Q7" s="171"/>
    </row>
    <row r="8" spans="1:17" s="111" customFormat="1" ht="20.100000000000001" customHeight="1" x14ac:dyDescent="0.15">
      <c r="A8" s="219"/>
      <c r="B8" s="52"/>
      <c r="C8" s="71" t="s">
        <v>28</v>
      </c>
      <c r="D8" s="40">
        <v>3252800</v>
      </c>
      <c r="E8" s="49">
        <f>Q8</f>
        <v>12196800</v>
      </c>
      <c r="F8" s="48">
        <f t="shared" si="0"/>
        <v>8944000</v>
      </c>
      <c r="G8" s="125">
        <v>0</v>
      </c>
      <c r="H8" s="50" t="s">
        <v>28</v>
      </c>
      <c r="I8" s="38"/>
      <c r="J8" s="79"/>
      <c r="K8" s="38"/>
      <c r="L8" s="38"/>
      <c r="M8" s="79"/>
      <c r="N8" s="38"/>
      <c r="O8" s="38"/>
      <c r="P8" s="87"/>
      <c r="Q8" s="109">
        <f>SUM(Q9:Q13)</f>
        <v>12196800</v>
      </c>
    </row>
    <row r="9" spans="1:17" s="111" customFormat="1" ht="20.100000000000001" customHeight="1" x14ac:dyDescent="0.15">
      <c r="A9" s="219"/>
      <c r="B9" s="52"/>
      <c r="C9" s="110"/>
      <c r="D9" s="40"/>
      <c r="E9" s="112"/>
      <c r="F9" s="41"/>
      <c r="G9" s="126"/>
      <c r="H9" s="42" t="s">
        <v>61</v>
      </c>
      <c r="I9" s="39">
        <v>100000</v>
      </c>
      <c r="J9" s="80" t="s">
        <v>2</v>
      </c>
      <c r="K9" s="39" t="s">
        <v>5</v>
      </c>
      <c r="L9" s="39">
        <v>9</v>
      </c>
      <c r="M9" s="80" t="s">
        <v>42</v>
      </c>
      <c r="N9" s="39"/>
      <c r="O9" s="39"/>
      <c r="P9" s="86"/>
      <c r="Q9" s="74">
        <f>I9*L9</f>
        <v>900000</v>
      </c>
    </row>
    <row r="10" spans="1:17" s="111" customFormat="1" ht="20.100000000000001" customHeight="1" x14ac:dyDescent="0.15">
      <c r="A10" s="219"/>
      <c r="B10" s="52"/>
      <c r="C10" s="110"/>
      <c r="D10" s="40"/>
      <c r="E10" s="112"/>
      <c r="F10" s="41"/>
      <c r="G10" s="126"/>
      <c r="H10" s="42" t="s">
        <v>63</v>
      </c>
      <c r="I10" s="39">
        <v>6000</v>
      </c>
      <c r="J10" s="80" t="s">
        <v>2</v>
      </c>
      <c r="K10" s="39" t="s">
        <v>5</v>
      </c>
      <c r="L10" s="39">
        <v>36</v>
      </c>
      <c r="M10" s="80" t="s">
        <v>42</v>
      </c>
      <c r="N10" s="69" t="s">
        <v>5</v>
      </c>
      <c r="O10" s="39">
        <v>7</v>
      </c>
      <c r="P10" s="86" t="s">
        <v>46</v>
      </c>
      <c r="Q10" s="74">
        <f>I10*L10*O10</f>
        <v>1512000</v>
      </c>
    </row>
    <row r="11" spans="1:17" s="111" customFormat="1" ht="20.100000000000001" customHeight="1" x14ac:dyDescent="0.15">
      <c r="A11" s="219"/>
      <c r="B11" s="52"/>
      <c r="C11" s="110"/>
      <c r="D11" s="40"/>
      <c r="E11" s="112"/>
      <c r="F11" s="41"/>
      <c r="G11" s="126"/>
      <c r="H11" s="42" t="s">
        <v>62</v>
      </c>
      <c r="I11" s="39">
        <v>300000</v>
      </c>
      <c r="J11" s="80" t="s">
        <v>2</v>
      </c>
      <c r="K11" s="39" t="s">
        <v>5</v>
      </c>
      <c r="L11" s="39">
        <v>9</v>
      </c>
      <c r="M11" s="80" t="s">
        <v>4</v>
      </c>
      <c r="N11" s="39"/>
      <c r="O11" s="39"/>
      <c r="P11" s="86"/>
      <c r="Q11" s="74">
        <f>I11*L11</f>
        <v>2700000</v>
      </c>
    </row>
    <row r="12" spans="1:17" s="111" customFormat="1" ht="20.100000000000001" customHeight="1" x14ac:dyDescent="0.15">
      <c r="A12" s="219"/>
      <c r="B12" s="52"/>
      <c r="C12" s="110"/>
      <c r="D12" s="40"/>
      <c r="E12" s="112"/>
      <c r="F12" s="41"/>
      <c r="G12" s="126"/>
      <c r="H12" s="42" t="s">
        <v>88</v>
      </c>
      <c r="I12" s="39">
        <f>세입예산!Q9</f>
        <v>13824000</v>
      </c>
      <c r="J12" s="78" t="s">
        <v>2</v>
      </c>
      <c r="K12" s="69"/>
      <c r="L12" s="69"/>
      <c r="M12" s="221"/>
      <c r="N12" s="69" t="s">
        <v>5</v>
      </c>
      <c r="O12" s="69">
        <v>20</v>
      </c>
      <c r="P12" s="221" t="s">
        <v>59</v>
      </c>
      <c r="Q12" s="74">
        <f>I12*O12%</f>
        <v>2764800</v>
      </c>
    </row>
    <row r="13" spans="1:17" s="111" customFormat="1" ht="20.100000000000001" customHeight="1" x14ac:dyDescent="0.15">
      <c r="A13" s="219"/>
      <c r="B13" s="52"/>
      <c r="C13" s="110"/>
      <c r="D13" s="40"/>
      <c r="E13" s="112"/>
      <c r="F13" s="41"/>
      <c r="G13" s="126"/>
      <c r="H13" s="42" t="s">
        <v>89</v>
      </c>
      <c r="I13" s="39">
        <f>세입예산!Q10</f>
        <v>21600000</v>
      </c>
      <c r="J13" s="78" t="s">
        <v>2</v>
      </c>
      <c r="K13" s="69"/>
      <c r="L13" s="69"/>
      <c r="M13" s="221"/>
      <c r="N13" s="69" t="s">
        <v>5</v>
      </c>
      <c r="O13" s="69">
        <v>20</v>
      </c>
      <c r="P13" s="221" t="s">
        <v>59</v>
      </c>
      <c r="Q13" s="74">
        <f>I13*O13%</f>
        <v>4320000</v>
      </c>
    </row>
    <row r="14" spans="1:17" s="111" customFormat="1" ht="24.75" customHeight="1" x14ac:dyDescent="0.15">
      <c r="A14" s="219"/>
      <c r="B14" s="52"/>
      <c r="C14" s="141" t="s">
        <v>84</v>
      </c>
      <c r="D14" s="49">
        <v>180000</v>
      </c>
      <c r="E14" s="49">
        <f>Q15</f>
        <v>540000</v>
      </c>
      <c r="F14" s="48">
        <f>E14-D14</f>
        <v>360000</v>
      </c>
      <c r="G14" s="125">
        <v>0</v>
      </c>
      <c r="H14" s="50" t="s">
        <v>21</v>
      </c>
      <c r="I14" s="38"/>
      <c r="J14" s="79"/>
      <c r="K14" s="38"/>
      <c r="L14" s="38"/>
      <c r="M14" s="79"/>
      <c r="N14" s="38"/>
      <c r="O14" s="38"/>
      <c r="P14" s="87"/>
      <c r="Q14" s="109"/>
    </row>
    <row r="15" spans="1:17" s="111" customFormat="1" ht="20.100000000000001" customHeight="1" x14ac:dyDescent="0.15">
      <c r="A15" s="219"/>
      <c r="B15" s="52"/>
      <c r="C15" s="220"/>
      <c r="D15" s="40"/>
      <c r="E15" s="40"/>
      <c r="F15" s="41">
        <f>E15</f>
        <v>0</v>
      </c>
      <c r="G15" s="127"/>
      <c r="H15" s="42" t="s">
        <v>60</v>
      </c>
      <c r="I15" s="39">
        <v>60000</v>
      </c>
      <c r="J15" s="80" t="s">
        <v>2</v>
      </c>
      <c r="K15" s="39" t="s">
        <v>5</v>
      </c>
      <c r="L15" s="39">
        <v>9</v>
      </c>
      <c r="M15" s="80" t="s">
        <v>4</v>
      </c>
      <c r="N15" s="39"/>
      <c r="O15" s="39"/>
      <c r="P15" s="86"/>
      <c r="Q15" s="74">
        <f>I15*L15</f>
        <v>540000</v>
      </c>
    </row>
    <row r="16" spans="1:17" s="111" customFormat="1" ht="20.100000000000001" customHeight="1" x14ac:dyDescent="0.15">
      <c r="A16" s="144"/>
      <c r="B16" s="110"/>
      <c r="C16" s="145" t="s">
        <v>97</v>
      </c>
      <c r="D16" s="65">
        <v>8550000</v>
      </c>
      <c r="E16" s="65">
        <f>Q16</f>
        <v>26850000</v>
      </c>
      <c r="F16" s="48">
        <f>E16-D16</f>
        <v>18300000</v>
      </c>
      <c r="G16" s="131">
        <v>0</v>
      </c>
      <c r="H16" s="50" t="s">
        <v>58</v>
      </c>
      <c r="I16" s="57"/>
      <c r="J16" s="77"/>
      <c r="K16" s="57"/>
      <c r="L16" s="57"/>
      <c r="M16" s="77"/>
      <c r="N16" s="57"/>
      <c r="O16" s="38"/>
      <c r="P16" s="84"/>
      <c r="Q16" s="109">
        <f>SUM(Q17:Q21)</f>
        <v>26850000</v>
      </c>
    </row>
    <row r="17" spans="1:17" s="111" customFormat="1" ht="20.100000000000001" customHeight="1" x14ac:dyDescent="0.15">
      <c r="A17" s="144"/>
      <c r="B17" s="110"/>
      <c r="C17" s="66"/>
      <c r="D17" s="67"/>
      <c r="E17" s="164"/>
      <c r="F17" s="68"/>
      <c r="G17" s="132"/>
      <c r="H17" s="42" t="s">
        <v>55</v>
      </c>
      <c r="I17" s="39">
        <v>200000</v>
      </c>
      <c r="J17" s="78" t="s">
        <v>2</v>
      </c>
      <c r="K17" s="69" t="s">
        <v>5</v>
      </c>
      <c r="L17" s="69">
        <v>3</v>
      </c>
      <c r="M17" s="78" t="s">
        <v>46</v>
      </c>
      <c r="N17" s="69" t="s">
        <v>5</v>
      </c>
      <c r="O17" s="39">
        <v>9</v>
      </c>
      <c r="P17" s="85" t="s">
        <v>47</v>
      </c>
      <c r="Q17" s="73">
        <f>I17*L17*O17</f>
        <v>5400000</v>
      </c>
    </row>
    <row r="18" spans="1:17" s="111" customFormat="1" ht="20.100000000000001" customHeight="1" x14ac:dyDescent="0.15">
      <c r="A18" s="144"/>
      <c r="B18" s="110"/>
      <c r="C18" s="66"/>
      <c r="D18" s="67"/>
      <c r="E18" s="164"/>
      <c r="F18" s="68"/>
      <c r="G18" s="132"/>
      <c r="H18" s="42" t="s">
        <v>56</v>
      </c>
      <c r="I18" s="39">
        <v>350000</v>
      </c>
      <c r="J18" s="78" t="s">
        <v>2</v>
      </c>
      <c r="K18" s="69" t="s">
        <v>5</v>
      </c>
      <c r="L18" s="69">
        <v>3</v>
      </c>
      <c r="M18" s="78" t="s">
        <v>46</v>
      </c>
      <c r="N18" s="69" t="s">
        <v>5</v>
      </c>
      <c r="O18" s="39">
        <v>9</v>
      </c>
      <c r="P18" s="85" t="s">
        <v>47</v>
      </c>
      <c r="Q18" s="73">
        <f>I18*L18*O18</f>
        <v>9450000</v>
      </c>
    </row>
    <row r="19" spans="1:17" s="111" customFormat="1" ht="20.100000000000001" customHeight="1" x14ac:dyDescent="0.15">
      <c r="A19" s="144"/>
      <c r="B19" s="110"/>
      <c r="C19" s="66"/>
      <c r="D19" s="67"/>
      <c r="E19" s="164"/>
      <c r="F19" s="70" t="s">
        <v>45</v>
      </c>
      <c r="G19" s="133"/>
      <c r="H19" s="42" t="s">
        <v>65</v>
      </c>
      <c r="I19" s="39">
        <v>750000</v>
      </c>
      <c r="J19" s="78" t="s">
        <v>2</v>
      </c>
      <c r="K19" s="69"/>
      <c r="L19" s="69"/>
      <c r="M19" s="78"/>
      <c r="N19" s="69" t="s">
        <v>5</v>
      </c>
      <c r="O19" s="39">
        <v>9</v>
      </c>
      <c r="P19" s="85" t="s">
        <v>47</v>
      </c>
      <c r="Q19" s="73">
        <f>I19*O19</f>
        <v>6750000</v>
      </c>
    </row>
    <row r="20" spans="1:17" s="111" customFormat="1" ht="20.100000000000001" customHeight="1" x14ac:dyDescent="0.15">
      <c r="A20" s="144"/>
      <c r="B20" s="110"/>
      <c r="C20" s="66"/>
      <c r="D20" s="67"/>
      <c r="E20" s="164"/>
      <c r="F20" s="70"/>
      <c r="G20" s="133"/>
      <c r="H20" s="42" t="s">
        <v>57</v>
      </c>
      <c r="I20" s="39">
        <v>250000</v>
      </c>
      <c r="J20" s="78" t="s">
        <v>2</v>
      </c>
      <c r="K20" s="69"/>
      <c r="L20" s="69"/>
      <c r="M20" s="78"/>
      <c r="N20" s="69" t="s">
        <v>5</v>
      </c>
      <c r="O20" s="39">
        <v>9</v>
      </c>
      <c r="P20" s="85" t="s">
        <v>47</v>
      </c>
      <c r="Q20" s="73">
        <f>I20*O20</f>
        <v>2250000</v>
      </c>
    </row>
    <row r="21" spans="1:17" s="111" customFormat="1" ht="20.100000000000001" customHeight="1" x14ac:dyDescent="0.15">
      <c r="A21" s="144"/>
      <c r="B21" s="51"/>
      <c r="C21" s="51"/>
      <c r="D21" s="43"/>
      <c r="E21" s="43"/>
      <c r="F21" s="146"/>
      <c r="G21" s="147"/>
      <c r="H21" s="150" t="s">
        <v>64</v>
      </c>
      <c r="I21" s="148">
        <v>500000</v>
      </c>
      <c r="J21" s="149" t="s">
        <v>44</v>
      </c>
      <c r="K21" s="150"/>
      <c r="L21" s="150"/>
      <c r="M21" s="151"/>
      <c r="N21" s="150" t="s">
        <v>5</v>
      </c>
      <c r="O21" s="148">
        <v>6</v>
      </c>
      <c r="P21" s="82" t="s">
        <v>46</v>
      </c>
      <c r="Q21" s="152">
        <f>I21*O21</f>
        <v>3000000</v>
      </c>
    </row>
    <row r="22" spans="1:17" s="138" customFormat="1" ht="20.100000000000001" customHeight="1" x14ac:dyDescent="0.15">
      <c r="A22" s="280" t="s">
        <v>74</v>
      </c>
      <c r="B22" s="281"/>
      <c r="C22" s="282"/>
      <c r="D22" s="172">
        <f>D23</f>
        <v>0</v>
      </c>
      <c r="E22" s="172">
        <f>E23</f>
        <v>6000000</v>
      </c>
      <c r="F22" s="173">
        <f>E22-D22</f>
        <v>6000000</v>
      </c>
      <c r="G22" s="174">
        <v>0</v>
      </c>
      <c r="H22" s="175"/>
      <c r="I22" s="176"/>
      <c r="J22" s="176"/>
      <c r="K22" s="176"/>
      <c r="L22" s="176"/>
      <c r="M22" s="176"/>
      <c r="N22" s="176"/>
      <c r="O22" s="176"/>
      <c r="P22" s="177"/>
      <c r="Q22" s="178"/>
    </row>
    <row r="23" spans="1:17" s="138" customFormat="1" ht="20.100000000000001" customHeight="1" x14ac:dyDescent="0.15">
      <c r="A23" s="179"/>
      <c r="B23" s="283" t="s">
        <v>74</v>
      </c>
      <c r="C23" s="282"/>
      <c r="D23" s="180">
        <f>D24+D25</f>
        <v>0</v>
      </c>
      <c r="E23" s="181">
        <f>E24+E25</f>
        <v>6000000</v>
      </c>
      <c r="F23" s="182">
        <f>E23-D23</f>
        <v>6000000</v>
      </c>
      <c r="G23" s="183">
        <v>0</v>
      </c>
      <c r="H23" s="184"/>
      <c r="I23" s="185"/>
      <c r="J23" s="185"/>
      <c r="K23" s="186"/>
      <c r="L23" s="185"/>
      <c r="M23" s="185"/>
      <c r="N23" s="186"/>
      <c r="O23" s="186"/>
      <c r="P23" s="187"/>
      <c r="Q23" s="188"/>
    </row>
    <row r="24" spans="1:17" s="138" customFormat="1" ht="20.100000000000001" customHeight="1" x14ac:dyDescent="0.15">
      <c r="A24" s="189"/>
      <c r="B24" s="190"/>
      <c r="C24" s="191" t="s">
        <v>75</v>
      </c>
      <c r="D24" s="192">
        <v>0</v>
      </c>
      <c r="E24" s="193">
        <f>I24*L24</f>
        <v>0</v>
      </c>
      <c r="F24" s="194">
        <f>E24-D24</f>
        <v>0</v>
      </c>
      <c r="G24" s="195">
        <v>0</v>
      </c>
      <c r="H24" s="196" t="s">
        <v>75</v>
      </c>
      <c r="I24" s="222">
        <v>0</v>
      </c>
      <c r="J24" s="222" t="s">
        <v>2</v>
      </c>
      <c r="K24" s="222" t="s">
        <v>5</v>
      </c>
      <c r="L24" s="222">
        <v>1</v>
      </c>
      <c r="M24" s="222" t="s">
        <v>6</v>
      </c>
      <c r="N24" s="222"/>
      <c r="O24" s="222"/>
      <c r="P24" s="223"/>
      <c r="Q24" s="197">
        <f>I24*L24</f>
        <v>0</v>
      </c>
    </row>
    <row r="25" spans="1:17" s="138" customFormat="1" ht="20.100000000000001" customHeight="1" x14ac:dyDescent="0.15">
      <c r="A25" s="189"/>
      <c r="B25" s="198"/>
      <c r="C25" s="191" t="s">
        <v>76</v>
      </c>
      <c r="D25" s="192">
        <v>0</v>
      </c>
      <c r="E25" s="199">
        <f>Q25</f>
        <v>6000000</v>
      </c>
      <c r="F25" s="194">
        <f>E25-D25</f>
        <v>6000000</v>
      </c>
      <c r="G25" s="200">
        <v>0</v>
      </c>
      <c r="H25" s="196" t="s">
        <v>76</v>
      </c>
      <c r="I25" s="201"/>
      <c r="J25" s="201"/>
      <c r="K25" s="201"/>
      <c r="L25" s="201"/>
      <c r="M25" s="201"/>
      <c r="N25" s="201"/>
      <c r="O25" s="201"/>
      <c r="P25" s="202"/>
      <c r="Q25" s="203">
        <f>SUM(Q26:Q27)</f>
        <v>6000000</v>
      </c>
    </row>
    <row r="26" spans="1:17" s="138" customFormat="1" ht="20.100000000000001" customHeight="1" x14ac:dyDescent="0.15">
      <c r="A26" s="189"/>
      <c r="B26" s="198"/>
      <c r="C26" s="204"/>
      <c r="D26" s="199"/>
      <c r="E26" s="205"/>
      <c r="F26" s="206"/>
      <c r="G26" s="207"/>
      <c r="H26" s="208" t="s">
        <v>77</v>
      </c>
      <c r="I26" s="222">
        <v>1000000</v>
      </c>
      <c r="J26" s="222" t="s">
        <v>2</v>
      </c>
      <c r="K26" s="222" t="s">
        <v>5</v>
      </c>
      <c r="L26" s="224">
        <v>4</v>
      </c>
      <c r="M26" s="222" t="s">
        <v>6</v>
      </c>
      <c r="N26" s="222"/>
      <c r="O26" s="222"/>
      <c r="P26" s="223"/>
      <c r="Q26" s="197">
        <f>I26*L26</f>
        <v>4000000</v>
      </c>
    </row>
    <row r="27" spans="1:17" s="138" customFormat="1" ht="20.100000000000001" customHeight="1" x14ac:dyDescent="0.15">
      <c r="A27" s="333"/>
      <c r="B27" s="334"/>
      <c r="C27" s="335"/>
      <c r="D27" s="336"/>
      <c r="E27" s="336"/>
      <c r="F27" s="337"/>
      <c r="G27" s="338"/>
      <c r="H27" s="339" t="s">
        <v>78</v>
      </c>
      <c r="I27" s="340">
        <v>1000000</v>
      </c>
      <c r="J27" s="340" t="s">
        <v>2</v>
      </c>
      <c r="K27" s="340" t="s">
        <v>5</v>
      </c>
      <c r="L27" s="340">
        <v>2</v>
      </c>
      <c r="M27" s="340" t="s">
        <v>6</v>
      </c>
      <c r="N27" s="340"/>
      <c r="O27" s="340"/>
      <c r="P27" s="341"/>
      <c r="Q27" s="342">
        <f>I27*L27</f>
        <v>2000000</v>
      </c>
    </row>
    <row r="28" spans="1:17" s="111" customFormat="1" ht="20.100000000000001" customHeight="1" x14ac:dyDescent="0.15">
      <c r="A28" s="326" t="s">
        <v>3</v>
      </c>
      <c r="B28" s="327"/>
      <c r="C28" s="328"/>
      <c r="D28" s="329">
        <f>D29</f>
        <v>762200</v>
      </c>
      <c r="E28" s="329">
        <f>E29</f>
        <v>5241200</v>
      </c>
      <c r="F28" s="330">
        <f t="shared" ref="F28:F33" si="1">E28-D28</f>
        <v>4479000</v>
      </c>
      <c r="G28" s="331">
        <v>0</v>
      </c>
      <c r="H28" s="235"/>
      <c r="I28" s="236"/>
      <c r="J28" s="237"/>
      <c r="K28" s="236"/>
      <c r="L28" s="236"/>
      <c r="M28" s="237"/>
      <c r="N28" s="236"/>
      <c r="O28" s="236"/>
      <c r="P28" s="238"/>
      <c r="Q28" s="332"/>
    </row>
    <row r="29" spans="1:17" s="111" customFormat="1" ht="20.100000000000001" customHeight="1" x14ac:dyDescent="0.15">
      <c r="A29" s="320"/>
      <c r="B29" s="261" t="s">
        <v>3</v>
      </c>
      <c r="C29" s="259"/>
      <c r="D29" s="29">
        <f>D30</f>
        <v>762200</v>
      </c>
      <c r="E29" s="29">
        <f>E30</f>
        <v>5241200</v>
      </c>
      <c r="F29" s="58">
        <f t="shared" si="1"/>
        <v>4479000</v>
      </c>
      <c r="G29" s="124">
        <v>0</v>
      </c>
      <c r="H29" s="53"/>
      <c r="I29" s="37"/>
      <c r="J29" s="81"/>
      <c r="K29" s="37"/>
      <c r="L29" s="37"/>
      <c r="M29" s="81"/>
      <c r="N29" s="37"/>
      <c r="O29" s="37"/>
      <c r="P29" s="88"/>
      <c r="Q29" s="225"/>
    </row>
    <row r="30" spans="1:17" s="111" customFormat="1" ht="20.100000000000001" customHeight="1" x14ac:dyDescent="0.15">
      <c r="A30" s="319"/>
      <c r="B30" s="325"/>
      <c r="C30" s="51" t="s">
        <v>3</v>
      </c>
      <c r="D30" s="43">
        <v>762200</v>
      </c>
      <c r="E30" s="43">
        <f>I30*O30</f>
        <v>5241200</v>
      </c>
      <c r="F30" s="146">
        <f t="shared" si="1"/>
        <v>4479000</v>
      </c>
      <c r="G30" s="321">
        <v>0</v>
      </c>
      <c r="H30" s="322" t="s">
        <v>3</v>
      </c>
      <c r="I30" s="148">
        <v>5241200</v>
      </c>
      <c r="J30" s="149" t="s">
        <v>2</v>
      </c>
      <c r="K30" s="148" t="s">
        <v>5</v>
      </c>
      <c r="L30" s="148"/>
      <c r="M30" s="149"/>
      <c r="N30" s="148"/>
      <c r="O30" s="148">
        <v>1</v>
      </c>
      <c r="P30" s="323" t="s">
        <v>6</v>
      </c>
      <c r="Q30" s="324">
        <f>I30*O30</f>
        <v>5241200</v>
      </c>
    </row>
    <row r="31" spans="1:17" s="138" customFormat="1" ht="20.100000000000001" customHeight="1" x14ac:dyDescent="0.15">
      <c r="A31" s="280" t="s">
        <v>70</v>
      </c>
      <c r="B31" s="281"/>
      <c r="C31" s="282"/>
      <c r="D31" s="172">
        <f>D32</f>
        <v>0</v>
      </c>
      <c r="E31" s="209">
        <f>E32</f>
        <v>8000000</v>
      </c>
      <c r="F31" s="173">
        <f t="shared" si="1"/>
        <v>8000000</v>
      </c>
      <c r="G31" s="174">
        <v>0</v>
      </c>
      <c r="H31" s="210"/>
      <c r="I31" s="185"/>
      <c r="J31" s="185"/>
      <c r="K31" s="185"/>
      <c r="L31" s="185"/>
      <c r="M31" s="185"/>
      <c r="N31" s="185"/>
      <c r="O31" s="185"/>
      <c r="P31" s="211"/>
      <c r="Q31" s="188"/>
    </row>
    <row r="32" spans="1:17" s="138" customFormat="1" ht="20.100000000000001" customHeight="1" x14ac:dyDescent="0.15">
      <c r="A32" s="212"/>
      <c r="B32" s="283" t="s">
        <v>67</v>
      </c>
      <c r="C32" s="282"/>
      <c r="D32" s="182">
        <f>D33+D34</f>
        <v>0</v>
      </c>
      <c r="E32" s="213">
        <f>E33+E34</f>
        <v>8000000</v>
      </c>
      <c r="F32" s="182">
        <f t="shared" si="1"/>
        <v>8000000</v>
      </c>
      <c r="G32" s="183">
        <v>0</v>
      </c>
      <c r="H32" s="175"/>
      <c r="I32" s="176"/>
      <c r="J32" s="176"/>
      <c r="K32" s="176"/>
      <c r="L32" s="176"/>
      <c r="M32" s="176"/>
      <c r="N32" s="176"/>
      <c r="O32" s="176"/>
      <c r="P32" s="214"/>
      <c r="Q32" s="188"/>
    </row>
    <row r="33" spans="1:17" s="138" customFormat="1" ht="20.100000000000001" customHeight="1" x14ac:dyDescent="0.15">
      <c r="A33" s="226"/>
      <c r="B33" s="227"/>
      <c r="C33" s="227" t="s">
        <v>68</v>
      </c>
      <c r="D33" s="228"/>
      <c r="E33" s="229">
        <f>I33*L33</f>
        <v>8000000</v>
      </c>
      <c r="F33" s="228">
        <f t="shared" si="1"/>
        <v>8000000</v>
      </c>
      <c r="G33" s="230">
        <v>0</v>
      </c>
      <c r="H33" s="231" t="s">
        <v>69</v>
      </c>
      <c r="I33" s="232">
        <v>4000000</v>
      </c>
      <c r="J33" s="232" t="s">
        <v>2</v>
      </c>
      <c r="K33" s="232" t="s">
        <v>5</v>
      </c>
      <c r="L33" s="232">
        <v>2</v>
      </c>
      <c r="M33" s="232" t="s">
        <v>6</v>
      </c>
      <c r="N33" s="232"/>
      <c r="O33" s="232"/>
      <c r="P33" s="233"/>
      <c r="Q33" s="234"/>
    </row>
  </sheetData>
  <mergeCells count="16">
    <mergeCell ref="A6:C6"/>
    <mergeCell ref="A5:C5"/>
    <mergeCell ref="A1:Q1"/>
    <mergeCell ref="A3:C3"/>
    <mergeCell ref="F3:G3"/>
    <mergeCell ref="H3:Q4"/>
    <mergeCell ref="P2:Q2"/>
    <mergeCell ref="D3:D4"/>
    <mergeCell ref="E3:E4"/>
    <mergeCell ref="B7:C7"/>
    <mergeCell ref="A31:C31"/>
    <mergeCell ref="B32:C32"/>
    <mergeCell ref="A22:C22"/>
    <mergeCell ref="B23:C23"/>
    <mergeCell ref="A28:C28"/>
    <mergeCell ref="B29:C29"/>
  </mergeCells>
  <phoneticPr fontId="19" type="noConversion"/>
  <pageMargins left="0.78740157480314965" right="0.78740157480314965" top="0.98425196850393704" bottom="0.98425196850393704" header="0.51181102362204722" footer="0.51181102362204722"/>
  <pageSetup paperSize="9" scale="80" fitToWidth="0" orientation="landscape" r:id="rId1"/>
  <headerFooter>
    <oddFooter>&amp;R&amp;"굴림,보통"&amp;9참좋은노인복지센터 (2020. 11.16)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B05D-4153-4824-A856-EC0BEC893398}">
  <dimension ref="A1:D23"/>
  <sheetViews>
    <sheetView workbookViewId="0">
      <selection activeCell="F18" sqref="F18"/>
    </sheetView>
  </sheetViews>
  <sheetFormatPr defaultRowHeight="13.5" x14ac:dyDescent="0.15"/>
  <cols>
    <col min="1" max="4" width="17.88671875" customWidth="1"/>
  </cols>
  <sheetData>
    <row r="1" spans="1:4" s="138" customFormat="1" ht="49.5" customHeight="1" x14ac:dyDescent="0.15">
      <c r="A1" s="309" t="s">
        <v>105</v>
      </c>
      <c r="B1" s="309"/>
      <c r="C1" s="309"/>
      <c r="D1" s="309"/>
    </row>
    <row r="2" spans="1:4" s="138" customFormat="1" ht="27.75" customHeight="1" x14ac:dyDescent="0.15">
      <c r="A2" s="153" t="s">
        <v>104</v>
      </c>
      <c r="B2" s="153"/>
      <c r="C2" s="153"/>
      <c r="D2" s="153"/>
    </row>
    <row r="3" spans="1:4" s="138" customFormat="1" ht="21" customHeight="1" x14ac:dyDescent="0.15">
      <c r="A3" s="153" t="s">
        <v>114</v>
      </c>
      <c r="B3" s="153"/>
      <c r="C3" s="153"/>
      <c r="D3" s="153"/>
    </row>
    <row r="4" spans="1:4" s="138" customFormat="1" ht="19.5" customHeight="1" thickBot="1" x14ac:dyDescent="0.2">
      <c r="A4" s="239"/>
      <c r="B4" s="239"/>
      <c r="C4" s="239"/>
      <c r="D4" s="154" t="s">
        <v>41</v>
      </c>
    </row>
    <row r="5" spans="1:4" s="138" customFormat="1" ht="21" customHeight="1" thickBot="1" x14ac:dyDescent="0.2">
      <c r="A5" s="310" t="s">
        <v>98</v>
      </c>
      <c r="B5" s="240" t="s">
        <v>99</v>
      </c>
      <c r="C5" s="240" t="s">
        <v>100</v>
      </c>
      <c r="D5" s="241" t="s">
        <v>101</v>
      </c>
    </row>
    <row r="6" spans="1:4" s="138" customFormat="1" ht="21" customHeight="1" thickTop="1" thickBot="1" x14ac:dyDescent="0.2">
      <c r="A6" s="311"/>
      <c r="B6" s="155" t="s">
        <v>117</v>
      </c>
      <c r="C6" s="156" t="s">
        <v>102</v>
      </c>
      <c r="D6" s="242" t="s">
        <v>103</v>
      </c>
    </row>
    <row r="7" spans="1:4" s="138" customFormat="1" ht="21" customHeight="1" thickTop="1" x14ac:dyDescent="0.15">
      <c r="A7" s="312" t="s">
        <v>93</v>
      </c>
      <c r="B7" s="157">
        <f>예산총괄!C6</f>
        <v>12744000</v>
      </c>
      <c r="C7" s="157">
        <f>예산총괄!D6</f>
        <v>58824000</v>
      </c>
      <c r="D7" s="243">
        <f>C7-B7</f>
        <v>46080000</v>
      </c>
    </row>
    <row r="8" spans="1:4" s="138" customFormat="1" ht="21" customHeight="1" x14ac:dyDescent="0.15">
      <c r="A8" s="312"/>
      <c r="B8" s="306" t="s">
        <v>108</v>
      </c>
      <c r="C8" s="307"/>
      <c r="D8" s="308"/>
    </row>
    <row r="9" spans="1:4" s="138" customFormat="1" ht="21" customHeight="1" x14ac:dyDescent="0.15">
      <c r="A9" s="314" t="s">
        <v>11</v>
      </c>
      <c r="B9" s="139">
        <f>예산총괄!C7</f>
        <v>1000</v>
      </c>
      <c r="C9" s="139">
        <f>예산총괄!D7</f>
        <v>4000</v>
      </c>
      <c r="D9" s="243">
        <f>C9-B9</f>
        <v>3000</v>
      </c>
    </row>
    <row r="10" spans="1:4" s="138" customFormat="1" ht="21" customHeight="1" thickBot="1" x14ac:dyDescent="0.2">
      <c r="A10" s="315"/>
      <c r="B10" s="316" t="s">
        <v>109</v>
      </c>
      <c r="C10" s="316"/>
      <c r="D10" s="317"/>
    </row>
    <row r="11" spans="1:4" s="138" customFormat="1" ht="21" customHeight="1" x14ac:dyDescent="0.15">
      <c r="A11" s="158"/>
      <c r="B11" s="159"/>
      <c r="C11" s="160"/>
      <c r="D11" s="161"/>
    </row>
    <row r="12" spans="1:4" s="138" customFormat="1" ht="21" customHeight="1" x14ac:dyDescent="0.15">
      <c r="A12" s="218" t="s">
        <v>116</v>
      </c>
      <c r="B12" s="159"/>
      <c r="C12" s="160"/>
      <c r="D12" s="161"/>
    </row>
    <row r="13" spans="1:4" s="138" customFormat="1" ht="21" customHeight="1" thickBot="1" x14ac:dyDescent="0.2">
      <c r="A13" s="318" t="s">
        <v>115</v>
      </c>
      <c r="B13" s="318"/>
      <c r="C13" s="318"/>
      <c r="D13" s="318"/>
    </row>
    <row r="14" spans="1:4" s="138" customFormat="1" ht="21" customHeight="1" thickBot="1" x14ac:dyDescent="0.2">
      <c r="A14" s="310" t="s">
        <v>98</v>
      </c>
      <c r="B14" s="240" t="s">
        <v>99</v>
      </c>
      <c r="C14" s="240" t="s">
        <v>100</v>
      </c>
      <c r="D14" s="241" t="s">
        <v>101</v>
      </c>
    </row>
    <row r="15" spans="1:4" s="138" customFormat="1" ht="21" customHeight="1" thickTop="1" thickBot="1" x14ac:dyDescent="0.2">
      <c r="A15" s="311"/>
      <c r="B15" s="155" t="s">
        <v>117</v>
      </c>
      <c r="C15" s="156" t="s">
        <v>102</v>
      </c>
      <c r="D15" s="242" t="s">
        <v>103</v>
      </c>
    </row>
    <row r="16" spans="1:4" s="138" customFormat="1" ht="21.75" customHeight="1" thickTop="1" thickBot="1" x14ac:dyDescent="0.2">
      <c r="A16" s="313" t="s">
        <v>106</v>
      </c>
      <c r="B16" s="162">
        <f>예산총괄!C13</f>
        <v>3432800</v>
      </c>
      <c r="C16" s="162">
        <f>예산총괄!D13</f>
        <v>39586800</v>
      </c>
      <c r="D16" s="243">
        <f>C16-B16</f>
        <v>36154000</v>
      </c>
    </row>
    <row r="17" spans="1:4" s="138" customFormat="1" ht="21.75" customHeight="1" thickTop="1" x14ac:dyDescent="0.15">
      <c r="A17" s="313"/>
      <c r="B17" s="306" t="s">
        <v>110</v>
      </c>
      <c r="C17" s="307"/>
      <c r="D17" s="308"/>
    </row>
    <row r="18" spans="1:4" s="138" customFormat="1" ht="21.75" customHeight="1" x14ac:dyDescent="0.15">
      <c r="A18" s="304" t="s">
        <v>85</v>
      </c>
      <c r="B18" s="157">
        <f>예산총괄!C14</f>
        <v>0</v>
      </c>
      <c r="C18" s="157">
        <f>예산총괄!D14</f>
        <v>6000000</v>
      </c>
      <c r="D18" s="243">
        <f>C18-B18</f>
        <v>6000000</v>
      </c>
    </row>
    <row r="19" spans="1:4" s="138" customFormat="1" ht="21.75" customHeight="1" x14ac:dyDescent="0.15">
      <c r="A19" s="305"/>
      <c r="B19" s="306" t="s">
        <v>111</v>
      </c>
      <c r="C19" s="307"/>
      <c r="D19" s="308"/>
    </row>
    <row r="20" spans="1:4" s="138" customFormat="1" ht="21.75" customHeight="1" x14ac:dyDescent="0.15">
      <c r="A20" s="304" t="s">
        <v>38</v>
      </c>
      <c r="B20" s="157">
        <f>예산총괄!C15</f>
        <v>762200</v>
      </c>
      <c r="C20" s="157">
        <f>예산총괄!D15</f>
        <v>5241200</v>
      </c>
      <c r="D20" s="243">
        <f>C20-B20</f>
        <v>4479000</v>
      </c>
    </row>
    <row r="21" spans="1:4" s="138" customFormat="1" ht="21.75" customHeight="1" x14ac:dyDescent="0.15">
      <c r="A21" s="305"/>
      <c r="B21" s="306" t="s">
        <v>112</v>
      </c>
      <c r="C21" s="307"/>
      <c r="D21" s="308"/>
    </row>
    <row r="22" spans="1:4" s="138" customFormat="1" ht="21.75" customHeight="1" x14ac:dyDescent="0.15">
      <c r="A22" s="300" t="s">
        <v>86</v>
      </c>
      <c r="B22" s="157">
        <f>예산총괄!C16</f>
        <v>0</v>
      </c>
      <c r="C22" s="157">
        <f>예산총괄!D16</f>
        <v>8000000</v>
      </c>
      <c r="D22" s="244">
        <f>C22-B22</f>
        <v>8000000</v>
      </c>
    </row>
    <row r="23" spans="1:4" s="138" customFormat="1" ht="21.75" customHeight="1" thickBot="1" x14ac:dyDescent="0.2">
      <c r="A23" s="301"/>
      <c r="B23" s="302" t="s">
        <v>113</v>
      </c>
      <c r="C23" s="302"/>
      <c r="D23" s="303"/>
    </row>
  </sheetData>
  <mergeCells count="16">
    <mergeCell ref="A1:D1"/>
    <mergeCell ref="A5:A6"/>
    <mergeCell ref="A7:A8"/>
    <mergeCell ref="B8:D8"/>
    <mergeCell ref="A16:A17"/>
    <mergeCell ref="B17:D17"/>
    <mergeCell ref="A9:A10"/>
    <mergeCell ref="B10:D10"/>
    <mergeCell ref="A13:D13"/>
    <mergeCell ref="A14:A15"/>
    <mergeCell ref="A22:A23"/>
    <mergeCell ref="B23:D23"/>
    <mergeCell ref="A18:A19"/>
    <mergeCell ref="B19:D19"/>
    <mergeCell ref="A20:A21"/>
    <mergeCell ref="B21:D21"/>
  </mergeCells>
  <phoneticPr fontId="19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&amp;R참좋은노인복지센터 (2020. 11.16)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7</vt:i4>
      </vt:variant>
    </vt:vector>
  </HeadingPairs>
  <TitlesOfParts>
    <vt:vector size="13" baseType="lpstr">
      <vt:lpstr>표지</vt:lpstr>
      <vt:lpstr>예산총칙</vt:lpstr>
      <vt:lpstr>예산총괄</vt:lpstr>
      <vt:lpstr>세입예산</vt:lpstr>
      <vt:lpstr>세출예산</vt:lpstr>
      <vt:lpstr>증감내용</vt:lpstr>
      <vt:lpstr>세입예산!Consolidate_Area</vt:lpstr>
      <vt:lpstr>세출예산!Consolidate_Area</vt:lpstr>
      <vt:lpstr>예산총괄!Consolidate_Area</vt:lpstr>
      <vt:lpstr>표지!Consolidate_Area</vt:lpstr>
      <vt:lpstr>세입예산!Print_Area</vt:lpstr>
      <vt:lpstr>세출예산!Print_Area</vt:lpstr>
      <vt:lpstr>예산총칙!Print_Area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revision>50</cp:revision>
  <cp:lastPrinted>2020-11-17T05:02:14Z</cp:lastPrinted>
  <dcterms:created xsi:type="dcterms:W3CDTF">2016-12-07T07:13:09Z</dcterms:created>
  <dcterms:modified xsi:type="dcterms:W3CDTF">2020-11-17T05:02:16Z</dcterms:modified>
</cp:coreProperties>
</file>