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user\Desktop\결산추경 및 최초예산\참좋은노인복지센터 최초예산\"/>
    </mc:Choice>
  </mc:AlternateContent>
  <xr:revisionPtr revIDLastSave="0" documentId="13_ncr:1_{78A7A888-A670-472C-A52A-14D28E3630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표지" sheetId="1" r:id="rId1"/>
    <sheet name="예산총칙" sheetId="2" r:id="rId2"/>
    <sheet name="추경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세입예산!$A$1:$P$20</definedName>
    <definedName name="_xlnm.Consolidate_Area" localSheetId="4">세출예산!$A$1:$P$21</definedName>
    <definedName name="_xlnm.Consolidate_Area" localSheetId="5">예산증감내용!$A$1:$E$31</definedName>
    <definedName name="_xlnm.Consolidate_Area" localSheetId="2">추경예산총괄!$A$1:$E$18</definedName>
    <definedName name="_xlnm.Consolidate_Area" localSheetId="0">표지!$A$1:$A$12</definedName>
    <definedName name="_xlnm.Consolidate_Area">#REF!</definedName>
    <definedName name="_xlnm.Print_Area" localSheetId="3">세입예산!$A$1:$Q$19</definedName>
    <definedName name="_xlnm.Print_Area" localSheetId="4">세출예산!$A$1:$Q$21</definedName>
    <definedName name="_xlnm.Print_Area" localSheetId="0">표지!$A$1:$A$9</definedName>
  </definedNames>
  <calcPr calcId="181029"/>
</workbook>
</file>

<file path=xl/calcChain.xml><?xml version="1.0" encoding="utf-8"?>
<calcChain xmlns="http://schemas.openxmlformats.org/spreadsheetml/2006/main">
  <c r="E30" i="6" l="1"/>
  <c r="D30" i="6"/>
  <c r="C30" i="6"/>
  <c r="D28" i="6"/>
  <c r="C28" i="6"/>
  <c r="E26" i="6"/>
  <c r="D26" i="6"/>
  <c r="C26" i="6"/>
  <c r="D24" i="6"/>
  <c r="C24" i="6"/>
  <c r="E22" i="6"/>
  <c r="D22" i="6"/>
  <c r="C22" i="6"/>
  <c r="D20" i="6"/>
  <c r="C20" i="6"/>
  <c r="Q19" i="4" l="1"/>
  <c r="E16" i="4"/>
  <c r="D18" i="5"/>
  <c r="D7" i="5"/>
  <c r="D6" i="5" s="1"/>
  <c r="D18" i="4"/>
  <c r="D17" i="4" s="1"/>
  <c r="C13" i="6" s="1"/>
  <c r="D13" i="4"/>
  <c r="C11" i="6" s="1"/>
  <c r="D14" i="4"/>
  <c r="D10" i="4"/>
  <c r="D11" i="4"/>
  <c r="D9" i="6"/>
  <c r="E24" i="6" l="1"/>
  <c r="Q16" i="5"/>
  <c r="Q12" i="4"/>
  <c r="D17" i="5" l="1"/>
  <c r="D11" i="5"/>
  <c r="D10" i="5" s="1"/>
  <c r="C9" i="6"/>
  <c r="E9" i="6" s="1"/>
  <c r="D6" i="4"/>
  <c r="D7" i="4"/>
  <c r="E20" i="6"/>
  <c r="Q20" i="5"/>
  <c r="Q19" i="5"/>
  <c r="E19" i="5"/>
  <c r="Q15" i="5"/>
  <c r="Q13" i="5"/>
  <c r="Q12" i="5" s="1"/>
  <c r="Q9" i="5"/>
  <c r="E9" i="5" s="1"/>
  <c r="Q8" i="5"/>
  <c r="E8" i="5" s="1"/>
  <c r="E19" i="4"/>
  <c r="Q16" i="4"/>
  <c r="Q15" i="4"/>
  <c r="E15" i="4" s="1"/>
  <c r="Q9" i="4"/>
  <c r="E9" i="4" s="1"/>
  <c r="Q8" i="4"/>
  <c r="E8" i="4" s="1"/>
  <c r="C16" i="3"/>
  <c r="C15" i="3"/>
  <c r="C9" i="3"/>
  <c r="C8" i="3"/>
  <c r="C7" i="3"/>
  <c r="C17" i="3" l="1"/>
  <c r="E28" i="6"/>
  <c r="E20" i="5"/>
  <c r="Q18" i="5"/>
  <c r="E18" i="5" s="1"/>
  <c r="E17" i="5" s="1"/>
  <c r="C6" i="3"/>
  <c r="C7" i="6"/>
  <c r="Q14" i="5"/>
  <c r="E14" i="5" s="1"/>
  <c r="D5" i="4"/>
  <c r="G8" i="4"/>
  <c r="F8" i="4"/>
  <c r="E12" i="4"/>
  <c r="E11" i="4" s="1"/>
  <c r="E12" i="5"/>
  <c r="F12" i="5" s="1"/>
  <c r="F19" i="5"/>
  <c r="D5" i="5"/>
  <c r="G18" i="5"/>
  <c r="G9" i="4"/>
  <c r="F9" i="4"/>
  <c r="E7" i="4"/>
  <c r="G7" i="4" s="1"/>
  <c r="C14" i="3"/>
  <c r="C5" i="3"/>
  <c r="G19" i="4"/>
  <c r="F19" i="4"/>
  <c r="E18" i="4"/>
  <c r="G18" i="4" s="1"/>
  <c r="F15" i="4"/>
  <c r="E14" i="4"/>
  <c r="G16" i="4"/>
  <c r="F16" i="4"/>
  <c r="F20" i="5"/>
  <c r="G20" i="5"/>
  <c r="F9" i="5"/>
  <c r="G8" i="5"/>
  <c r="F8" i="5"/>
  <c r="E7" i="5"/>
  <c r="F18" i="5" l="1"/>
  <c r="D17" i="3"/>
  <c r="E17" i="3" s="1"/>
  <c r="G17" i="5"/>
  <c r="F14" i="5"/>
  <c r="G14" i="5"/>
  <c r="E11" i="5"/>
  <c r="D16" i="3" s="1"/>
  <c r="F17" i="5"/>
  <c r="F18" i="4"/>
  <c r="F7" i="4"/>
  <c r="E6" i="4"/>
  <c r="G12" i="5"/>
  <c r="E17" i="4"/>
  <c r="F11" i="5"/>
  <c r="E10" i="5"/>
  <c r="F14" i="4"/>
  <c r="E13" i="4"/>
  <c r="D11" i="6" s="1"/>
  <c r="E11" i="6" s="1"/>
  <c r="G14" i="4"/>
  <c r="F11" i="4"/>
  <c r="E10" i="4"/>
  <c r="G11" i="4"/>
  <c r="D6" i="3"/>
  <c r="F7" i="5"/>
  <c r="E6" i="5"/>
  <c r="G7" i="5"/>
  <c r="D15" i="3"/>
  <c r="F6" i="4" l="1"/>
  <c r="D7" i="6"/>
  <c r="E7" i="6" s="1"/>
  <c r="G6" i="4"/>
  <c r="G17" i="4"/>
  <c r="D13" i="6"/>
  <c r="E13" i="6" s="1"/>
  <c r="G11" i="5"/>
  <c r="E5" i="4"/>
  <c r="U7" i="5" s="1"/>
  <c r="D9" i="3"/>
  <c r="E9" i="3" s="1"/>
  <c r="F17" i="4"/>
  <c r="E16" i="3"/>
  <c r="G10" i="5"/>
  <c r="F10" i="5"/>
  <c r="E15" i="3"/>
  <c r="D14" i="3"/>
  <c r="E14" i="3" s="1"/>
  <c r="E6" i="3"/>
  <c r="G13" i="4"/>
  <c r="D8" i="3"/>
  <c r="E8" i="3" s="1"/>
  <c r="F13" i="4"/>
  <c r="F6" i="5"/>
  <c r="E5" i="5"/>
  <c r="U8" i="5" s="1"/>
  <c r="G6" i="5"/>
  <c r="F10" i="4"/>
  <c r="G10" i="4"/>
  <c r="D7" i="3"/>
  <c r="E7" i="3" s="1"/>
  <c r="U9" i="5" l="1"/>
  <c r="G5" i="4"/>
  <c r="F5" i="4"/>
  <c r="G5" i="5"/>
  <c r="F5" i="5"/>
  <c r="D5" i="3"/>
  <c r="E5" i="3" s="1"/>
  <c r="G12" i="4"/>
  <c r="F12" i="4"/>
</calcChain>
</file>

<file path=xl/sharedStrings.xml><?xml version="1.0" encoding="utf-8"?>
<sst xmlns="http://schemas.openxmlformats.org/spreadsheetml/2006/main" count="216" uniqueCount="125">
  <si>
    <t xml:space="preserve">5. 국시비보조금, 후원금, 전입금 등의 세입이 증가 할 경우 세입세출예산을 </t>
  </si>
  <si>
    <t>3. 본 예산은 사회복지법인 재무회계규칙 제 2장 예산과결산에 의거 편성하며 집행한다.</t>
  </si>
  <si>
    <t xml:space="preserve">4. 국시비보조금, 후원금, 전입금 등의 세입이 감소할 경우 기존사업을 축소할 수 </t>
  </si>
  <si>
    <t>잡       수      입</t>
  </si>
  <si>
    <t>■ 사업장명 : 참좋은노인복지센터</t>
  </si>
  <si>
    <t xml:space="preserve">   있다.</t>
  </si>
  <si>
    <t>예비비및기타</t>
  </si>
  <si>
    <t>밑반찬보조금</t>
  </si>
  <si>
    <t xml:space="preserve">제세공과금 </t>
  </si>
  <si>
    <t>경상보조금수입</t>
  </si>
  <si>
    <t>도시락보조금</t>
  </si>
  <si>
    <t>산출근거</t>
  </si>
  <si>
    <t>전년도 이월금</t>
  </si>
  <si>
    <t>제세공과금</t>
  </si>
  <si>
    <t>전입금수입</t>
  </si>
  <si>
    <t>보조금수입</t>
  </si>
  <si>
    <t>잡      수      입</t>
  </si>
  <si>
    <t>밑반찬지원서비스(보조금)</t>
  </si>
  <si>
    <t>사회복지법인 무일복지재단</t>
  </si>
  <si>
    <t xml:space="preserve"> 예산 증감사항 및 주요내용</t>
  </si>
  <si>
    <t>도시락지원서비스(보조금)</t>
  </si>
  <si>
    <t>이      월      금</t>
  </si>
  <si>
    <t xml:space="preserve">   초과할 수 있다.</t>
  </si>
  <si>
    <t>(단위 : 원)</t>
  </si>
  <si>
    <t>총        계</t>
  </si>
  <si>
    <t>수용비 및 수수료</t>
  </si>
  <si>
    <t>총       계</t>
  </si>
  <si>
    <t xml:space="preserve"> 예  산  총  칙</t>
  </si>
  <si>
    <t>○ 세입의 주요내용</t>
  </si>
  <si>
    <t>예비비 및 기타</t>
  </si>
  <si>
    <t>일상생활지원사업비</t>
  </si>
  <si>
    <t>참좋은노인복지센터</t>
  </si>
  <si>
    <t>기타예금이자수입</t>
  </si>
  <si>
    <t>도시락지원서비스</t>
  </si>
  <si>
    <t>전년도이월금(자부담)</t>
  </si>
  <si>
    <t>반환금(예금이자수입)</t>
  </si>
  <si>
    <t>증 감(B-A)</t>
  </si>
  <si>
    <t>밑반찬지원서비스</t>
  </si>
  <si>
    <t>전년도이월금(보조금)</t>
  </si>
  <si>
    <t>세                  입</t>
  </si>
  <si>
    <t xml:space="preserve">                (단위: 원)</t>
  </si>
  <si>
    <t>세                    출</t>
  </si>
  <si>
    <t>총계</t>
  </si>
  <si>
    <t>기타</t>
  </si>
  <si>
    <t xml:space="preserve">원 </t>
  </si>
  <si>
    <t>항</t>
  </si>
  <si>
    <t>관</t>
  </si>
  <si>
    <t xml:space="preserve">관 </t>
  </si>
  <si>
    <t>사업비</t>
  </si>
  <si>
    <t>과목</t>
  </si>
  <si>
    <t>일</t>
  </si>
  <si>
    <t>증감율</t>
  </si>
  <si>
    <t>액수</t>
  </si>
  <si>
    <t>예비비</t>
  </si>
  <si>
    <t>반환금</t>
  </si>
  <si>
    <t>잡수입</t>
  </si>
  <si>
    <t>×</t>
  </si>
  <si>
    <t>%</t>
  </si>
  <si>
    <t>명</t>
  </si>
  <si>
    <t>이월금</t>
  </si>
  <si>
    <t>운영비</t>
  </si>
  <si>
    <t>회</t>
  </si>
  <si>
    <t xml:space="preserve"> </t>
  </si>
  <si>
    <t>목</t>
  </si>
  <si>
    <t xml:space="preserve">항 </t>
  </si>
  <si>
    <t>원</t>
  </si>
  <si>
    <t>주</t>
  </si>
  <si>
    <t>사무비</t>
  </si>
  <si>
    <t>전입금수입</t>
    <phoneticPr fontId="22" type="noConversion"/>
  </si>
  <si>
    <t>전입금수입</t>
    <phoneticPr fontId="22" type="noConversion"/>
  </si>
  <si>
    <t>운영비</t>
    <phoneticPr fontId="22" type="noConversion"/>
  </si>
  <si>
    <t>6. 보편적으로 발생하는 지출에 있어서는 세출예산에도 불구하고 초과 집행하고 차</t>
    <phoneticPr fontId="22" type="noConversion"/>
  </si>
  <si>
    <t>7. 세출예산에서 초과지출이 발생할 경우에 동일관 내의 목간전용으로 부족한 예산</t>
    <phoneticPr fontId="22" type="noConversion"/>
  </si>
  <si>
    <t xml:space="preserve">   을 집행 할 수가 있다.</t>
    <phoneticPr fontId="22" type="noConversion"/>
  </si>
  <si>
    <t xml:space="preserve">   기 이사회에서 추가경정예산을 승인 받을 수 있다.</t>
    <phoneticPr fontId="22" type="noConversion"/>
  </si>
  <si>
    <t xml:space="preserve">참좋은노인복지센터(재가지원-식사배달사업) </t>
    <phoneticPr fontId="22" type="noConversion"/>
  </si>
  <si>
    <t>○ 세출의 주요내용</t>
    <phoneticPr fontId="22" type="noConversion"/>
  </si>
  <si>
    <t>2020년</t>
    <phoneticPr fontId="22" type="noConversion"/>
  </si>
  <si>
    <t>결산추경(A)</t>
    <phoneticPr fontId="22" type="noConversion"/>
  </si>
  <si>
    <t>최초예산(B)</t>
    <phoneticPr fontId="22" type="noConversion"/>
  </si>
  <si>
    <t>2021년 최초 세입.세출 예산(안)</t>
    <phoneticPr fontId="22" type="noConversion"/>
  </si>
  <si>
    <t>1. 참좋은노인복지센터 재가노인지원 식사배달사업의 2021년 최초 세입.세출 예산은 
  다음과 같다.</t>
    <phoneticPr fontId="22" type="noConversion"/>
  </si>
  <si>
    <t>20년 결산추경(A)</t>
    <phoneticPr fontId="22" type="noConversion"/>
  </si>
  <si>
    <t>2021년 참좋은노인복지센터(식사배달사업)최초예산 총괄내역서</t>
    <phoneticPr fontId="22" type="noConversion"/>
  </si>
  <si>
    <t>21년 최초예산(B)</t>
    <phoneticPr fontId="22" type="noConversion"/>
  </si>
  <si>
    <t>20년 
결산추경(A)</t>
    <phoneticPr fontId="22" type="noConversion"/>
  </si>
  <si>
    <t>21년 
최초예산(B)</t>
    <phoneticPr fontId="22" type="noConversion"/>
  </si>
  <si>
    <t>1) 2021년 참좋은노인복지센터(재가노인 식사배달사업)  최초 세입 예산 내역</t>
    <phoneticPr fontId="22" type="noConversion"/>
  </si>
  <si>
    <t>.</t>
    <phoneticPr fontId="22" type="noConversion"/>
  </si>
  <si>
    <t>1) 2021년 참좋은노인복지센터(재가노인 식사배달사업) 최초 세출 예산 내역</t>
    <phoneticPr fontId="22" type="noConversion"/>
  </si>
  <si>
    <t>세입</t>
    <phoneticPr fontId="22" type="noConversion"/>
  </si>
  <si>
    <t>세출</t>
    <phoneticPr fontId="22" type="noConversion"/>
  </si>
  <si>
    <t>2021년</t>
    <phoneticPr fontId="22" type="noConversion"/>
  </si>
  <si>
    <t>잡수입</t>
    <phoneticPr fontId="22" type="noConversion"/>
  </si>
  <si>
    <t>반환금</t>
    <phoneticPr fontId="22" type="noConversion"/>
  </si>
  <si>
    <t>원</t>
    <phoneticPr fontId="22" type="noConversion"/>
  </si>
  <si>
    <t>×</t>
    <phoneticPr fontId="22" type="noConversion"/>
  </si>
  <si>
    <t>회</t>
    <phoneticPr fontId="22" type="noConversion"/>
  </si>
  <si>
    <t>밑반찬서비스 사업 대상자가 감소하여 사업비 축소</t>
    <phoneticPr fontId="22" type="noConversion"/>
  </si>
  <si>
    <t>이월금</t>
    <phoneticPr fontId="22" type="noConversion"/>
  </si>
  <si>
    <t>사무비</t>
    <phoneticPr fontId="22" type="noConversion"/>
  </si>
  <si>
    <t>예비비 및 기타</t>
    <phoneticPr fontId="22" type="noConversion"/>
  </si>
  <si>
    <t>자부담 사업 축소로 전입금 감액 조정</t>
    <phoneticPr fontId="22" type="noConversion"/>
  </si>
  <si>
    <t>이월금 이자 수입으로 증액 조정</t>
    <phoneticPr fontId="22" type="noConversion"/>
  </si>
  <si>
    <t>예금이자수입 증액 조정</t>
    <phoneticPr fontId="22" type="noConversion"/>
  </si>
  <si>
    <t>반환금 감액 조정</t>
    <phoneticPr fontId="22" type="noConversion"/>
  </si>
  <si>
    <r>
      <t>2. 세입.세출 예산 총액은</t>
    </r>
    <r>
      <rPr>
        <b/>
        <sz val="14"/>
        <color rgb="FF000000"/>
        <rFont val="굴림"/>
        <family val="3"/>
        <charset val="129"/>
      </rPr>
      <t xml:space="preserve"> </t>
    </r>
    <r>
      <rPr>
        <b/>
        <u/>
        <sz val="14"/>
        <color rgb="FF000000"/>
        <rFont val="굴림"/>
        <family val="3"/>
        <charset val="129"/>
      </rPr>
      <t>35,725,000</t>
    </r>
    <r>
      <rPr>
        <b/>
        <sz val="14"/>
        <color rgb="FF000000"/>
        <rFont val="굴림"/>
        <family val="3"/>
        <charset val="129"/>
      </rPr>
      <t>원</t>
    </r>
    <r>
      <rPr>
        <sz val="14"/>
        <color rgb="FF000000"/>
        <rFont val="굴림"/>
        <family val="3"/>
        <charset val="129"/>
      </rPr>
      <t>으로한다.</t>
    </r>
    <phoneticPr fontId="22" type="noConversion"/>
  </si>
  <si>
    <t>2020. 11. 16.</t>
    <phoneticPr fontId="22" type="noConversion"/>
  </si>
  <si>
    <t>항</t>
    <phoneticPr fontId="22" type="noConversion"/>
  </si>
  <si>
    <t>목</t>
    <phoneticPr fontId="22" type="noConversion"/>
  </si>
  <si>
    <t>경상보조금수입</t>
    <phoneticPr fontId="22" type="noConversion"/>
  </si>
  <si>
    <t>보조금수입</t>
    <phoneticPr fontId="22" type="noConversion"/>
  </si>
  <si>
    <t>전년도이월금(자부담)</t>
    <phoneticPr fontId="22" type="noConversion"/>
  </si>
  <si>
    <t>기타예금이자수입</t>
    <phoneticPr fontId="22" type="noConversion"/>
  </si>
  <si>
    <t>수용비및수수료</t>
    <phoneticPr fontId="22" type="noConversion"/>
  </si>
  <si>
    <t>제세공과금</t>
    <phoneticPr fontId="22" type="noConversion"/>
  </si>
  <si>
    <t>도시락지원서비스</t>
    <phoneticPr fontId="22" type="noConversion"/>
  </si>
  <si>
    <t>밑반찬지원서비스</t>
    <phoneticPr fontId="22" type="noConversion"/>
  </si>
  <si>
    <t>예비비</t>
    <phoneticPr fontId="22" type="noConversion"/>
  </si>
  <si>
    <t>일상생활지원비</t>
    <phoneticPr fontId="22" type="noConversion"/>
  </si>
  <si>
    <t>예비비 증액조정</t>
    <phoneticPr fontId="22" type="noConversion"/>
  </si>
  <si>
    <t>코로나19 여파로 사업운영이 위축되어 사업비 집행이 부진하였으나 21년 도시락지원
서비스 정상 운영 예정으로 증액 조정함</t>
    <phoneticPr fontId="22" type="noConversion"/>
  </si>
  <si>
    <t>소모품 외 물품 구입 계획이 없으므로 수용비 및 수수료 감액 조정</t>
    <phoneticPr fontId="22" type="noConversion"/>
  </si>
  <si>
    <t>제세공과금 증액 조정</t>
    <phoneticPr fontId="22" type="noConversion"/>
  </si>
  <si>
    <t>기존대비 대상자 수가 감소하여 사업비 감액 조정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</si>
</sst>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4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4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1" fillId="0" borderId="0">
      <alignment vertical="center"/>
    </xf>
    <xf numFmtId="0" fontId="21" fillId="0" borderId="0">
      <alignment vertical="center"/>
    </xf>
    <xf numFmtId="9" fontId="21" fillId="0" borderId="0">
      <alignment vertical="center"/>
    </xf>
  </cellStyleXfs>
  <cellXfs count="318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41" fontId="7" fillId="0" borderId="0" xfId="2" applyNumberFormat="1" applyFont="1">
      <alignment vertical="center"/>
    </xf>
    <xf numFmtId="0" fontId="7" fillId="0" borderId="0" xfId="2" applyNumberFormat="1" applyFont="1">
      <alignment vertical="center"/>
    </xf>
    <xf numFmtId="0" fontId="8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0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right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horizontal="right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vertical="center"/>
    </xf>
    <xf numFmtId="0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vertical="center"/>
    </xf>
    <xf numFmtId="0" fontId="11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12" fillId="0" borderId="0" xfId="0" applyNumberFormat="1" applyFont="1">
      <alignment vertical="center"/>
    </xf>
    <xf numFmtId="0" fontId="13" fillId="0" borderId="0" xfId="0" applyNumberFormat="1" applyFont="1">
      <alignment vertical="center"/>
    </xf>
    <xf numFmtId="0" fontId="14" fillId="0" borderId="0" xfId="0" applyNumberFormat="1" applyFont="1" applyAlignment="1">
      <alignment horizont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8" xfId="0" applyNumberFormat="1" applyFont="1" applyFill="1" applyBorder="1" applyAlignment="1" applyProtection="1">
      <alignment vertical="center"/>
    </xf>
    <xf numFmtId="0" fontId="9" fillId="0" borderId="20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Alignment="1">
      <alignment horizont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center"/>
    </xf>
    <xf numFmtId="0" fontId="16" fillId="0" borderId="0" xfId="0" applyNumberFormat="1" applyFont="1">
      <alignment vertical="center"/>
    </xf>
    <xf numFmtId="0" fontId="16" fillId="0" borderId="0" xfId="0" applyNumberFormat="1" applyFont="1" applyAlignment="1">
      <alignment vertical="center" wrapText="1"/>
    </xf>
    <xf numFmtId="0" fontId="9" fillId="0" borderId="22" xfId="0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vertical="center"/>
    </xf>
    <xf numFmtId="3" fontId="9" fillId="0" borderId="23" xfId="1" applyNumberFormat="1" applyFont="1" applyBorder="1" applyAlignment="1">
      <alignment vertical="center"/>
    </xf>
    <xf numFmtId="3" fontId="9" fillId="0" borderId="24" xfId="1" applyNumberFormat="1" applyFont="1" applyBorder="1" applyAlignment="1">
      <alignment vertical="center"/>
    </xf>
    <xf numFmtId="3" fontId="9" fillId="0" borderId="24" xfId="1" applyNumberFormat="1" applyFont="1" applyFill="1" applyBorder="1" applyAlignment="1" applyProtection="1">
      <alignment vertical="center"/>
    </xf>
    <xf numFmtId="3" fontId="9" fillId="0" borderId="8" xfId="1" applyNumberFormat="1" applyFont="1" applyBorder="1" applyAlignment="1">
      <alignment vertical="center"/>
    </xf>
    <xf numFmtId="3" fontId="10" fillId="0" borderId="8" xfId="1" applyNumberFormat="1" applyFont="1" applyBorder="1" applyAlignment="1">
      <alignment vertical="center"/>
    </xf>
    <xf numFmtId="3" fontId="10" fillId="0" borderId="4" xfId="1" applyNumberFormat="1" applyFont="1" applyBorder="1" applyAlignment="1">
      <alignment vertical="center"/>
    </xf>
    <xf numFmtId="3" fontId="10" fillId="0" borderId="25" xfId="1" applyNumberFormat="1" applyFont="1" applyBorder="1" applyAlignment="1">
      <alignment vertical="center"/>
    </xf>
    <xf numFmtId="3" fontId="10" fillId="0" borderId="25" xfId="1" applyNumberFormat="1" applyFont="1" applyFill="1" applyBorder="1" applyAlignment="1" applyProtection="1">
      <alignment vertical="center"/>
    </xf>
    <xf numFmtId="3" fontId="10" fillId="0" borderId="26" xfId="0" applyNumberFormat="1" applyFont="1" applyBorder="1" applyAlignment="1">
      <alignment vertical="center"/>
    </xf>
    <xf numFmtId="3" fontId="10" fillId="0" borderId="9" xfId="1" applyNumberFormat="1" applyFont="1" applyBorder="1" applyAlignment="1">
      <alignment vertical="center"/>
    </xf>
    <xf numFmtId="3" fontId="10" fillId="0" borderId="27" xfId="1" applyNumberFormat="1" applyFont="1" applyFill="1" applyBorder="1" applyAlignment="1" applyProtection="1">
      <alignment vertical="center"/>
    </xf>
    <xf numFmtId="0" fontId="10" fillId="0" borderId="28" xfId="0" applyNumberFormat="1" applyFont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3" fontId="10" fillId="0" borderId="0" xfId="1" applyNumberFormat="1" applyFont="1" applyFill="1" applyBorder="1" applyAlignment="1" applyProtection="1">
      <alignment vertical="center"/>
    </xf>
    <xf numFmtId="3" fontId="10" fillId="0" borderId="28" xfId="0" applyNumberFormat="1" applyFont="1" applyFill="1" applyBorder="1" applyAlignment="1" applyProtection="1">
      <alignment vertical="center"/>
    </xf>
    <xf numFmtId="3" fontId="10" fillId="0" borderId="28" xfId="1" applyNumberFormat="1" applyFont="1" applyFill="1" applyBorder="1" applyAlignment="1" applyProtection="1">
      <alignment vertical="center"/>
    </xf>
    <xf numFmtId="3" fontId="10" fillId="0" borderId="29" xfId="1" applyNumberFormat="1" applyFont="1" applyFill="1" applyBorder="1" applyAlignment="1" applyProtection="1">
      <alignment vertical="center"/>
    </xf>
    <xf numFmtId="3" fontId="10" fillId="0" borderId="18" xfId="0" applyNumberFormat="1" applyFont="1" applyFill="1" applyBorder="1" applyAlignment="1" applyProtection="1">
      <alignment vertical="center"/>
    </xf>
    <xf numFmtId="3" fontId="10" fillId="0" borderId="18" xfId="1" applyNumberFormat="1" applyFont="1" applyBorder="1" applyAlignment="1">
      <alignment vertical="center"/>
    </xf>
    <xf numFmtId="3" fontId="10" fillId="0" borderId="23" xfId="1" applyNumberFormat="1" applyFont="1" applyBorder="1" applyAlignment="1">
      <alignment vertical="center"/>
    </xf>
    <xf numFmtId="3" fontId="10" fillId="0" borderId="24" xfId="1" applyNumberFormat="1" applyFont="1" applyBorder="1" applyAlignment="1">
      <alignment vertical="center"/>
    </xf>
    <xf numFmtId="3" fontId="10" fillId="0" borderId="24" xfId="1" applyNumberFormat="1" applyFont="1" applyFill="1" applyBorder="1" applyAlignment="1" applyProtection="1">
      <alignment vertical="center"/>
    </xf>
    <xf numFmtId="3" fontId="9" fillId="0" borderId="18" xfId="0" applyNumberFormat="1" applyFont="1" applyBorder="1" applyAlignment="1">
      <alignment vertical="center"/>
    </xf>
    <xf numFmtId="3" fontId="9" fillId="0" borderId="25" xfId="1" applyNumberFormat="1" applyFont="1" applyBorder="1" applyAlignment="1">
      <alignment vertical="center"/>
    </xf>
    <xf numFmtId="3" fontId="9" fillId="0" borderId="25" xfId="1" applyNumberFormat="1" applyFont="1" applyFill="1" applyBorder="1" applyAlignment="1" applyProtection="1">
      <alignment vertical="center"/>
    </xf>
    <xf numFmtId="3" fontId="10" fillId="0" borderId="8" xfId="0" applyNumberFormat="1" applyFont="1" applyBorder="1" applyAlignment="1">
      <alignment vertical="center"/>
    </xf>
    <xf numFmtId="0" fontId="10" fillId="0" borderId="8" xfId="0" applyNumberFormat="1" applyFont="1" applyBorder="1" applyAlignment="1">
      <alignment horizontal="left" vertical="center"/>
    </xf>
    <xf numFmtId="0" fontId="10" fillId="0" borderId="30" xfId="0" applyNumberFormat="1" applyFont="1" applyBorder="1" applyAlignment="1">
      <alignment horizontal="left"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10" fillId="0" borderId="26" xfId="1" applyNumberFormat="1" applyFont="1" applyFill="1" applyBorder="1" applyAlignment="1" applyProtection="1">
      <alignment vertical="center"/>
    </xf>
    <xf numFmtId="3" fontId="10" fillId="0" borderId="26" xfId="0" applyNumberFormat="1" applyFont="1" applyFill="1" applyBorder="1" applyAlignment="1" applyProtection="1">
      <alignment vertical="center"/>
    </xf>
    <xf numFmtId="3" fontId="10" fillId="0" borderId="9" xfId="1" applyNumberFormat="1" applyFont="1" applyFill="1" applyBorder="1" applyAlignment="1" applyProtection="1">
      <alignment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3" fontId="9" fillId="0" borderId="18" xfId="0" applyNumberFormat="1" applyFont="1" applyFill="1" applyBorder="1" applyAlignment="1" applyProtection="1">
      <alignment vertical="center"/>
    </xf>
    <xf numFmtId="3" fontId="10" fillId="0" borderId="4" xfId="1" applyNumberFormat="1" applyFont="1" applyFill="1" applyBorder="1" applyAlignment="1" applyProtection="1">
      <alignment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3" fontId="10" fillId="0" borderId="31" xfId="0" applyNumberFormat="1" applyFont="1" applyBorder="1" applyAlignment="1">
      <alignment vertical="center"/>
    </xf>
    <xf numFmtId="3" fontId="10" fillId="0" borderId="24" xfId="1" applyNumberFormat="1" applyFont="1" applyFill="1" applyBorder="1" applyAlignment="1">
      <alignment vertical="center"/>
    </xf>
    <xf numFmtId="3" fontId="9" fillId="0" borderId="25" xfId="1" applyNumberFormat="1" applyFont="1" applyFill="1" applyBorder="1" applyAlignment="1">
      <alignment vertical="center"/>
    </xf>
    <xf numFmtId="3" fontId="10" fillId="0" borderId="25" xfId="1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 applyProtection="1">
      <alignment vertical="center"/>
    </xf>
    <xf numFmtId="3" fontId="10" fillId="0" borderId="13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3" fontId="10" fillId="0" borderId="8" xfId="1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3" fontId="9" fillId="0" borderId="18" xfId="1" applyNumberFormat="1" applyFont="1" applyFill="1" applyBorder="1" applyAlignment="1">
      <alignment vertical="center"/>
    </xf>
    <xf numFmtId="3" fontId="9" fillId="0" borderId="23" xfId="1" applyNumberFormat="1" applyFont="1" applyFill="1" applyBorder="1" applyAlignment="1">
      <alignment vertical="center"/>
    </xf>
    <xf numFmtId="3" fontId="9" fillId="0" borderId="24" xfId="1" applyNumberFormat="1" applyFont="1" applyFill="1" applyBorder="1" applyAlignment="1">
      <alignment vertical="center"/>
    </xf>
    <xf numFmtId="3" fontId="9" fillId="0" borderId="8" xfId="1" applyNumberFormat="1" applyFont="1" applyFill="1" applyBorder="1" applyAlignment="1">
      <alignment vertical="center"/>
    </xf>
    <xf numFmtId="3" fontId="10" fillId="0" borderId="4" xfId="1" applyNumberFormat="1" applyFont="1" applyFill="1" applyBorder="1" applyAlignment="1">
      <alignment vertical="center"/>
    </xf>
    <xf numFmtId="3" fontId="10" fillId="0" borderId="8" xfId="1" applyNumberFormat="1" applyFont="1" applyFill="1" applyBorder="1" applyAlignment="1">
      <alignment vertical="center"/>
    </xf>
    <xf numFmtId="9" fontId="10" fillId="0" borderId="25" xfId="3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3" fontId="10" fillId="0" borderId="18" xfId="0" applyNumberFormat="1" applyFont="1" applyFill="1" applyBorder="1" applyAlignment="1">
      <alignment vertical="center"/>
    </xf>
    <xf numFmtId="3" fontId="10" fillId="0" borderId="23" xfId="1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0" fontId="10" fillId="0" borderId="26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Border="1" applyAlignment="1">
      <alignment vertical="center" shrinkToFit="1"/>
    </xf>
    <xf numFmtId="0" fontId="10" fillId="0" borderId="25" xfId="0" applyNumberFormat="1" applyFont="1" applyBorder="1" applyAlignment="1">
      <alignment vertical="center" shrinkToFit="1"/>
    </xf>
    <xf numFmtId="0" fontId="10" fillId="0" borderId="0" xfId="0" applyNumberFormat="1" applyFont="1" applyBorder="1" applyAlignment="1">
      <alignment vertical="center" shrinkToFit="1"/>
    </xf>
    <xf numFmtId="0" fontId="10" fillId="0" borderId="25" xfId="0" applyNumberFormat="1" applyFont="1" applyBorder="1" applyAlignment="1">
      <alignment vertical="center" wrapText="1" shrinkToFit="1"/>
    </xf>
    <xf numFmtId="0" fontId="0" fillId="0" borderId="32" xfId="0" applyNumberFormat="1" applyBorder="1">
      <alignment vertical="center"/>
    </xf>
    <xf numFmtId="43" fontId="0" fillId="0" borderId="0" xfId="0" applyNumberFormat="1">
      <alignment vertical="center"/>
    </xf>
    <xf numFmtId="43" fontId="9" fillId="0" borderId="22" xfId="0" applyNumberFormat="1" applyFont="1" applyFill="1" applyBorder="1" applyAlignment="1" applyProtection="1">
      <alignment horizontal="center" vertical="center"/>
    </xf>
    <xf numFmtId="43" fontId="9" fillId="0" borderId="23" xfId="3" applyNumberFormat="1" applyFont="1" applyBorder="1" applyAlignment="1">
      <alignment vertical="center"/>
    </xf>
    <xf numFmtId="43" fontId="9" fillId="0" borderId="4" xfId="3" applyNumberFormat="1" applyFont="1" applyBorder="1" applyAlignment="1">
      <alignment vertical="center"/>
    </xf>
    <xf numFmtId="43" fontId="10" fillId="0" borderId="4" xfId="3" applyNumberFormat="1" applyFont="1" applyBorder="1" applyAlignment="1">
      <alignment vertical="center"/>
    </xf>
    <xf numFmtId="43" fontId="10" fillId="0" borderId="26" xfId="3" applyNumberFormat="1" applyFont="1" applyBorder="1" applyAlignment="1">
      <alignment vertical="center"/>
    </xf>
    <xf numFmtId="0" fontId="0" fillId="0" borderId="33" xfId="0" applyNumberFormat="1" applyBorder="1">
      <alignment vertical="center"/>
    </xf>
    <xf numFmtId="3" fontId="10" fillId="0" borderId="34" xfId="0" applyNumberFormat="1" applyFont="1" applyFill="1" applyBorder="1" applyAlignment="1" applyProtection="1">
      <alignment vertical="center"/>
    </xf>
    <xf numFmtId="3" fontId="10" fillId="0" borderId="32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3" fontId="10" fillId="0" borderId="25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3" fontId="10" fillId="0" borderId="25" xfId="1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 shrinkToFit="1"/>
    </xf>
    <xf numFmtId="0" fontId="10" fillId="0" borderId="25" xfId="0" applyNumberFormat="1" applyFont="1" applyFill="1" applyBorder="1" applyAlignment="1">
      <alignment horizontal="center" vertical="center" shrinkToFit="1"/>
    </xf>
    <xf numFmtId="0" fontId="10" fillId="0" borderId="27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0" fontId="10" fillId="0" borderId="27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Border="1">
      <alignment vertical="center"/>
    </xf>
    <xf numFmtId="43" fontId="9" fillId="0" borderId="23" xfId="3" applyNumberFormat="1" applyFont="1" applyFill="1" applyBorder="1" applyAlignment="1">
      <alignment vertical="center"/>
    </xf>
    <xf numFmtId="43" fontId="9" fillId="0" borderId="4" xfId="3" applyNumberFormat="1" applyFont="1" applyFill="1" applyBorder="1" applyAlignment="1">
      <alignment vertical="center"/>
    </xf>
    <xf numFmtId="43" fontId="10" fillId="0" borderId="4" xfId="3" applyNumberFormat="1" applyFont="1" applyFill="1" applyBorder="1" applyAlignment="1">
      <alignment vertical="center"/>
    </xf>
    <xf numFmtId="43" fontId="10" fillId="0" borderId="26" xfId="3" applyNumberFormat="1" applyFont="1" applyFill="1" applyBorder="1" applyAlignment="1">
      <alignment vertical="center"/>
    </xf>
    <xf numFmtId="0" fontId="10" fillId="0" borderId="18" xfId="0" applyNumberFormat="1" applyFont="1" applyBorder="1" applyAlignment="1">
      <alignment horizontal="left" vertical="center"/>
    </xf>
    <xf numFmtId="3" fontId="11" fillId="0" borderId="24" xfId="0" applyNumberFormat="1" applyFont="1" applyBorder="1">
      <alignment vertical="center"/>
    </xf>
    <xf numFmtId="0" fontId="10" fillId="0" borderId="8" xfId="0" applyNumberFormat="1" applyFont="1" applyFill="1" applyBorder="1" applyAlignment="1">
      <alignment horizontal="left" vertical="center"/>
    </xf>
    <xf numFmtId="43" fontId="10" fillId="0" borderId="8" xfId="3" applyNumberFormat="1" applyFont="1" applyFill="1" applyBorder="1" applyAlignment="1">
      <alignment vertical="center"/>
    </xf>
    <xf numFmtId="0" fontId="10" fillId="0" borderId="18" xfId="0" applyNumberFormat="1" applyFont="1" applyFill="1" applyBorder="1" applyAlignment="1">
      <alignment horizontal="left" vertical="center"/>
    </xf>
    <xf numFmtId="3" fontId="10" fillId="0" borderId="24" xfId="1" applyNumberFormat="1" applyFont="1" applyFill="1" applyBorder="1" applyAlignment="1">
      <alignment horizontal="center" vertical="center"/>
    </xf>
    <xf numFmtId="3" fontId="11" fillId="0" borderId="35" xfId="0" applyNumberFormat="1" applyFont="1" applyBorder="1">
      <alignment vertical="center"/>
    </xf>
    <xf numFmtId="3" fontId="11" fillId="0" borderId="34" xfId="0" applyNumberFormat="1" applyFont="1" applyBorder="1">
      <alignment vertical="center"/>
    </xf>
    <xf numFmtId="3" fontId="11" fillId="0" borderId="36" xfId="0" applyNumberFormat="1" applyFont="1" applyBorder="1">
      <alignment vertical="center"/>
    </xf>
    <xf numFmtId="43" fontId="10" fillId="0" borderId="29" xfId="1" applyNumberFormat="1" applyFont="1" applyFill="1" applyBorder="1" applyAlignment="1" applyProtection="1">
      <alignment vertical="center"/>
    </xf>
    <xf numFmtId="3" fontId="10" fillId="0" borderId="17" xfId="0" applyNumberFormat="1" applyFont="1" applyBorder="1" applyAlignment="1">
      <alignment vertical="center"/>
    </xf>
    <xf numFmtId="41" fontId="11" fillId="0" borderId="35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41" fontId="11" fillId="0" borderId="32" xfId="0" applyNumberFormat="1" applyFont="1" applyBorder="1" applyAlignment="1">
      <alignment horizontal="right" vertical="center"/>
    </xf>
    <xf numFmtId="0" fontId="17" fillId="0" borderId="0" xfId="0" applyNumberFormat="1" applyFont="1" applyAlignment="1">
      <alignment vertical="center" wrapText="1"/>
    </xf>
    <xf numFmtId="3" fontId="9" fillId="0" borderId="24" xfId="1" applyNumberFormat="1" applyFont="1" applyFill="1" applyBorder="1" applyAlignment="1" applyProtection="1">
      <alignment horizontal="center" vertical="center"/>
    </xf>
    <xf numFmtId="3" fontId="10" fillId="0" borderId="24" xfId="1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shrinkToFit="1"/>
    </xf>
    <xf numFmtId="3" fontId="10" fillId="0" borderId="32" xfId="0" applyNumberFormat="1" applyFont="1" applyFill="1" applyBorder="1" applyAlignment="1" applyProtection="1">
      <alignment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1" fontId="11" fillId="0" borderId="32" xfId="1" applyFont="1" applyBorder="1">
      <alignment vertical="center"/>
    </xf>
    <xf numFmtId="3" fontId="10" fillId="0" borderId="21" xfId="1" applyNumberFormat="1" applyFont="1" applyFill="1" applyBorder="1" applyAlignment="1" applyProtection="1">
      <alignment vertical="center"/>
    </xf>
    <xf numFmtId="0" fontId="10" fillId="0" borderId="39" xfId="0" applyNumberFormat="1" applyFont="1" applyBorder="1" applyAlignment="1">
      <alignment horizontal="left" vertical="center"/>
    </xf>
    <xf numFmtId="0" fontId="10" fillId="0" borderId="40" xfId="0" applyNumberFormat="1" applyFont="1" applyBorder="1" applyAlignment="1">
      <alignment horizontal="left" vertical="center"/>
    </xf>
    <xf numFmtId="0" fontId="10" fillId="0" borderId="41" xfId="0" applyNumberFormat="1" applyFont="1" applyFill="1" applyBorder="1" applyAlignment="1" applyProtection="1">
      <alignment horizontal="left" vertical="center"/>
    </xf>
    <xf numFmtId="3" fontId="10" fillId="0" borderId="12" xfId="1" applyNumberFormat="1" applyFont="1" applyBorder="1" applyAlignment="1">
      <alignment vertical="center"/>
    </xf>
    <xf numFmtId="43" fontId="10" fillId="0" borderId="38" xfId="3" applyNumberFormat="1" applyFont="1" applyBorder="1" applyAlignment="1">
      <alignment vertical="center"/>
    </xf>
    <xf numFmtId="3" fontId="10" fillId="0" borderId="38" xfId="1" applyNumberFormat="1" applyFont="1" applyBorder="1" applyAlignment="1">
      <alignment vertical="center"/>
    </xf>
    <xf numFmtId="3" fontId="10" fillId="0" borderId="21" xfId="1" applyNumberFormat="1" applyFont="1" applyBorder="1" applyAlignment="1">
      <alignment vertical="center"/>
    </xf>
    <xf numFmtId="0" fontId="10" fillId="0" borderId="21" xfId="0" applyNumberFormat="1" applyFont="1" applyBorder="1" applyAlignment="1">
      <alignment vertical="center" shrinkToFit="1"/>
    </xf>
    <xf numFmtId="41" fontId="11" fillId="0" borderId="35" xfId="1" applyFont="1" applyBorder="1">
      <alignment vertical="center"/>
    </xf>
    <xf numFmtId="41" fontId="11" fillId="0" borderId="42" xfId="1" applyFont="1" applyBorder="1">
      <alignment vertical="center"/>
    </xf>
    <xf numFmtId="0" fontId="9" fillId="0" borderId="43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 shrinkToFit="1"/>
    </xf>
    <xf numFmtId="43" fontId="10" fillId="0" borderId="18" xfId="3" applyNumberFormat="1" applyFont="1" applyFill="1" applyBorder="1" applyAlignment="1" applyProtection="1">
      <alignment vertical="center"/>
    </xf>
    <xf numFmtId="0" fontId="15" fillId="0" borderId="0" xfId="0" applyNumberFormat="1" applyFont="1" applyAlignment="1">
      <alignment horizontal="center" vertical="top" shrinkToFit="1"/>
    </xf>
    <xf numFmtId="3" fontId="10" fillId="0" borderId="2" xfId="0" applyNumberFormat="1" applyFont="1" applyFill="1" applyBorder="1" applyAlignment="1" applyProtection="1">
      <alignment horizontal="right" vertical="center" shrinkToFit="1"/>
    </xf>
    <xf numFmtId="3" fontId="10" fillId="0" borderId="0" xfId="1" applyNumberFormat="1" applyFont="1" applyFill="1" applyBorder="1" applyAlignment="1">
      <alignment vertical="center"/>
    </xf>
    <xf numFmtId="3" fontId="11" fillId="0" borderId="24" xfId="0" applyNumberFormat="1" applyFont="1" applyFill="1" applyBorder="1">
      <alignment vertical="center"/>
    </xf>
    <xf numFmtId="0" fontId="0" fillId="0" borderId="0" xfId="0" applyNumberFormat="1" applyFill="1" applyBorder="1">
      <alignment vertical="center"/>
    </xf>
    <xf numFmtId="43" fontId="0" fillId="0" borderId="0" xfId="0" applyNumberForma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21" fillId="0" borderId="0" xfId="0" applyNumberFormat="1" applyFont="1">
      <alignment vertical="center"/>
    </xf>
    <xf numFmtId="3" fontId="10" fillId="0" borderId="29" xfId="0" applyNumberFormat="1" applyFont="1" applyFill="1" applyBorder="1" applyAlignment="1" applyProtection="1">
      <alignment horizontal="right" vertical="center" shrinkToFit="1"/>
    </xf>
    <xf numFmtId="3" fontId="10" fillId="0" borderId="0" xfId="0" applyNumberFormat="1" applyFont="1" applyFill="1" applyBorder="1" applyAlignment="1" applyProtection="1">
      <alignment horizontal="right" vertical="center" shrinkToFit="1"/>
    </xf>
    <xf numFmtId="41" fontId="11" fillId="0" borderId="0" xfId="0" applyNumberFormat="1" applyFont="1">
      <alignment vertical="center"/>
    </xf>
    <xf numFmtId="3" fontId="10" fillId="0" borderId="41" xfId="0" applyNumberFormat="1" applyFont="1" applyFill="1" applyBorder="1" applyAlignment="1" applyProtection="1">
      <alignment vertical="center"/>
    </xf>
    <xf numFmtId="3" fontId="10" fillId="0" borderId="27" xfId="1" applyNumberFormat="1" applyFont="1" applyFill="1" applyBorder="1" applyAlignment="1" applyProtection="1">
      <alignment horizontal="center" vertical="center"/>
    </xf>
    <xf numFmtId="3" fontId="10" fillId="0" borderId="36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3" fontId="10" fillId="0" borderId="9" xfId="0" applyNumberFormat="1" applyFont="1" applyFill="1" applyBorder="1" applyAlignment="1" applyProtection="1">
      <alignment horizontal="right" vertical="center" shrinkToFit="1"/>
    </xf>
    <xf numFmtId="3" fontId="10" fillId="0" borderId="8" xfId="0" applyNumberFormat="1" applyFont="1" applyFill="1" applyBorder="1" applyAlignment="1" applyProtection="1">
      <alignment horizontal="right" vertical="center" shrinkToFit="1"/>
    </xf>
    <xf numFmtId="3" fontId="10" fillId="0" borderId="26" xfId="0" applyNumberFormat="1" applyFont="1" applyFill="1" applyBorder="1" applyAlignment="1" applyProtection="1">
      <alignment horizontal="right" vertical="center" shrinkToFit="1"/>
    </xf>
    <xf numFmtId="0" fontId="10" fillId="0" borderId="8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Border="1" applyAlignment="1">
      <alignment vertical="center"/>
    </xf>
    <xf numFmtId="3" fontId="10" fillId="0" borderId="35" xfId="0" applyNumberFormat="1" applyFont="1" applyBorder="1" applyAlignment="1">
      <alignment horizontal="right" vertical="center"/>
    </xf>
    <xf numFmtId="0" fontId="0" fillId="0" borderId="61" xfId="0" applyNumberFormat="1" applyBorder="1">
      <alignment vertical="center"/>
    </xf>
    <xf numFmtId="0" fontId="0" fillId="0" borderId="30" xfId="0" applyNumberFormat="1" applyBorder="1">
      <alignment vertical="center"/>
    </xf>
    <xf numFmtId="43" fontId="0" fillId="0" borderId="0" xfId="0" applyNumberForma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41" fontId="11" fillId="0" borderId="21" xfId="0" applyNumberFormat="1" applyFont="1" applyBorder="1">
      <alignment vertical="center"/>
    </xf>
    <xf numFmtId="41" fontId="11" fillId="0" borderId="40" xfId="0" applyNumberFormat="1" applyFont="1" applyBorder="1">
      <alignment vertical="center"/>
    </xf>
    <xf numFmtId="3" fontId="10" fillId="0" borderId="41" xfId="1" applyNumberFormat="1" applyFont="1" applyFill="1" applyBorder="1" applyAlignment="1" applyProtection="1">
      <alignment vertical="center"/>
    </xf>
    <xf numFmtId="43" fontId="10" fillId="0" borderId="41" xfId="3" applyNumberFormat="1" applyFont="1" applyFill="1" applyBorder="1" applyAlignment="1">
      <alignment vertical="center"/>
    </xf>
    <xf numFmtId="41" fontId="10" fillId="0" borderId="40" xfId="1" applyNumberFormat="1" applyFont="1" applyFill="1" applyBorder="1" applyAlignment="1" applyProtection="1">
      <alignment vertical="center"/>
    </xf>
    <xf numFmtId="41" fontId="10" fillId="0" borderId="21" xfId="1" applyNumberFormat="1" applyFont="1" applyFill="1" applyBorder="1" applyAlignment="1">
      <alignment vertical="center"/>
    </xf>
    <xf numFmtId="41" fontId="11" fillId="0" borderId="21" xfId="0" applyNumberFormat="1" applyFont="1" applyBorder="1" applyAlignment="1">
      <alignment horizontal="center" vertical="center"/>
    </xf>
    <xf numFmtId="41" fontId="11" fillId="0" borderId="66" xfId="0" applyNumberFormat="1" applyFont="1" applyBorder="1">
      <alignment vertical="center"/>
    </xf>
    <xf numFmtId="41" fontId="11" fillId="0" borderId="41" xfId="0" applyNumberFormat="1" applyFont="1" applyBorder="1">
      <alignment vertical="center"/>
    </xf>
    <xf numFmtId="3" fontId="10" fillId="0" borderId="23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9" fillId="0" borderId="69" xfId="0" applyNumberFormat="1" applyFont="1" applyFill="1" applyBorder="1" applyAlignment="1" applyProtection="1">
      <alignment horizontal="center" vertical="center"/>
    </xf>
    <xf numFmtId="3" fontId="10" fillId="0" borderId="74" xfId="0" applyNumberFormat="1" applyFont="1" applyFill="1" applyBorder="1" applyAlignment="1" applyProtection="1">
      <alignment horizontal="right" vertical="center"/>
    </xf>
    <xf numFmtId="3" fontId="10" fillId="0" borderId="78" xfId="0" applyNumberFormat="1" applyFont="1" applyFill="1" applyBorder="1" applyAlignment="1" applyProtection="1">
      <alignment horizontal="right" vertical="center"/>
    </xf>
    <xf numFmtId="3" fontId="10" fillId="0" borderId="81" xfId="0" applyNumberFormat="1" applyFont="1" applyFill="1" applyBorder="1" applyAlignment="1" applyProtection="1">
      <alignment horizontal="right" vertical="center"/>
    </xf>
    <xf numFmtId="3" fontId="10" fillId="0" borderId="4" xfId="0" applyNumberFormat="1" applyFont="1" applyFill="1" applyBorder="1" applyAlignment="1" applyProtection="1">
      <alignment horizontal="right" vertical="center" shrinkToFit="1"/>
    </xf>
    <xf numFmtId="0" fontId="0" fillId="0" borderId="27" xfId="0" applyNumberFormat="1" applyFill="1" applyBorder="1" applyAlignment="1">
      <alignment horizontal="center" vertical="center"/>
    </xf>
    <xf numFmtId="0" fontId="10" fillId="0" borderId="26" xfId="0" applyNumberFormat="1" applyFont="1" applyFill="1" applyBorder="1" applyAlignment="1" applyProtection="1">
      <alignment vertical="center"/>
    </xf>
    <xf numFmtId="0" fontId="10" fillId="0" borderId="28" xfId="0" applyNumberFormat="1" applyFont="1" applyFill="1" applyBorder="1" applyAlignment="1" applyProtection="1">
      <alignment vertical="center"/>
    </xf>
    <xf numFmtId="0" fontId="18" fillId="0" borderId="0" xfId="0" applyNumberFormat="1" applyFont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6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10" fillId="0" borderId="49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56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 wrapText="1"/>
    </xf>
    <xf numFmtId="0" fontId="9" fillId="0" borderId="58" xfId="0" applyNumberFormat="1" applyFont="1" applyBorder="1" applyAlignment="1">
      <alignment horizontal="center" vertical="center"/>
    </xf>
    <xf numFmtId="0" fontId="9" fillId="0" borderId="59" xfId="0" applyNumberFormat="1" applyFont="1" applyFill="1" applyBorder="1" applyAlignment="1" applyProtection="1">
      <alignment horizontal="center" vertical="center"/>
    </xf>
    <xf numFmtId="0" fontId="9" fillId="0" borderId="60" xfId="0" applyNumberFormat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/>
    </xf>
    <xf numFmtId="0" fontId="0" fillId="0" borderId="61" xfId="0" applyNumberFormat="1" applyBorder="1" applyAlignment="1">
      <alignment vertical="center"/>
    </xf>
    <xf numFmtId="0" fontId="9" fillId="0" borderId="62" xfId="0" applyNumberFormat="1" applyFont="1" applyFill="1" applyBorder="1" applyAlignment="1" applyProtection="1">
      <alignment horizontal="center" vertical="center"/>
    </xf>
    <xf numFmtId="0" fontId="9" fillId="0" borderId="43" xfId="0" applyNumberFormat="1" applyFont="1" applyFill="1" applyBorder="1" applyAlignment="1" applyProtection="1">
      <alignment horizontal="center" vertical="center"/>
    </xf>
    <xf numFmtId="0" fontId="0" fillId="0" borderId="63" xfId="0" applyNumberFormat="1" applyBorder="1" applyAlignment="1">
      <alignment vertical="center"/>
    </xf>
    <xf numFmtId="0" fontId="11" fillId="0" borderId="21" xfId="0" applyNumberFormat="1" applyFont="1" applyBorder="1" applyAlignment="1">
      <alignment horizontal="right" vertical="center"/>
    </xf>
    <xf numFmtId="0" fontId="0" fillId="0" borderId="21" xfId="0" applyNumberFormat="1" applyBorder="1" applyAlignment="1">
      <alignment vertical="center"/>
    </xf>
    <xf numFmtId="0" fontId="10" fillId="0" borderId="53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54" xfId="0" applyNumberFormat="1" applyFont="1" applyBorder="1" applyAlignment="1">
      <alignment horizontal="left" vertical="center"/>
    </xf>
    <xf numFmtId="0" fontId="10" fillId="0" borderId="25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52" xfId="0" applyNumberFormat="1" applyFont="1" applyBorder="1" applyAlignment="1">
      <alignment horizontal="center" vertical="center"/>
    </xf>
    <xf numFmtId="0" fontId="10" fillId="0" borderId="51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0" fontId="10" fillId="0" borderId="50" xfId="0" applyNumberFormat="1" applyFont="1" applyBorder="1" applyAlignment="1">
      <alignment horizontal="left" vertical="center"/>
    </xf>
    <xf numFmtId="0" fontId="10" fillId="0" borderId="24" xfId="0" applyNumberFormat="1" applyFont="1" applyBorder="1" applyAlignment="1">
      <alignment horizontal="left" vertical="center"/>
    </xf>
    <xf numFmtId="0" fontId="10" fillId="0" borderId="17" xfId="0" applyNumberFormat="1" applyFont="1" applyBorder="1" applyAlignment="1">
      <alignment horizontal="left" vertical="center"/>
    </xf>
    <xf numFmtId="0" fontId="10" fillId="0" borderId="51" xfId="0" applyNumberFormat="1" applyFont="1" applyFill="1" applyBorder="1" applyAlignment="1" applyProtection="1">
      <alignment horizontal="left" vertical="center"/>
    </xf>
    <xf numFmtId="0" fontId="10" fillId="0" borderId="51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8" fillId="0" borderId="65" xfId="0" applyNumberFormat="1" applyFont="1" applyBorder="1" applyAlignment="1">
      <alignment horizontal="left" vertical="center"/>
    </xf>
    <xf numFmtId="0" fontId="18" fillId="0" borderId="37" xfId="0" applyNumberFormat="1" applyFont="1" applyBorder="1" applyAlignment="1">
      <alignment horizontal="left" vertical="center"/>
    </xf>
    <xf numFmtId="0" fontId="11" fillId="0" borderId="21" xfId="0" applyNumberFormat="1" applyFont="1" applyBorder="1" applyAlignment="1">
      <alignment horizontal="center" vertical="center"/>
    </xf>
    <xf numFmtId="0" fontId="0" fillId="0" borderId="66" xfId="0" applyNumberFormat="1" applyBorder="1" applyAlignment="1">
      <alignment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41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64" xfId="0" applyNumberFormat="1" applyFont="1" applyFill="1" applyBorder="1" applyAlignment="1" applyProtection="1">
      <alignment horizontal="center" vertical="center"/>
    </xf>
    <xf numFmtId="0" fontId="9" fillId="0" borderId="49" xfId="0" applyNumberFormat="1" applyFont="1" applyFill="1" applyBorder="1" applyAlignment="1">
      <alignment horizontal="center" vertical="center"/>
    </xf>
    <xf numFmtId="0" fontId="9" fillId="0" borderId="53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left" vertical="center"/>
    </xf>
    <xf numFmtId="0" fontId="9" fillId="0" borderId="25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19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0" fontId="10" fillId="0" borderId="51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0" fontId="10" fillId="0" borderId="28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left" vertical="center"/>
    </xf>
    <xf numFmtId="0" fontId="10" fillId="0" borderId="25" xfId="0" applyNumberFormat="1" applyFont="1" applyFill="1" applyBorder="1" applyAlignment="1">
      <alignment horizontal="left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0" fontId="23" fillId="0" borderId="88" xfId="0" applyNumberFormat="1" applyFont="1" applyFill="1" applyBorder="1" applyAlignment="1" applyProtection="1">
      <alignment horizontal="center" vertical="center"/>
    </xf>
    <xf numFmtId="3" fontId="10" fillId="0" borderId="9" xfId="0" applyNumberFormat="1" applyFont="1" applyFill="1" applyBorder="1" applyAlignment="1" applyProtection="1">
      <alignment horizontal="left" vertical="center" wrapText="1" shrinkToFit="1"/>
    </xf>
    <xf numFmtId="3" fontId="10" fillId="0" borderId="27" xfId="0" applyNumberFormat="1" applyFont="1" applyFill="1" applyBorder="1" applyAlignment="1" applyProtection="1">
      <alignment horizontal="left" vertical="center" shrinkToFit="1"/>
    </xf>
    <xf numFmtId="3" fontId="10" fillId="0" borderId="86" xfId="0" applyNumberFormat="1" applyFont="1" applyFill="1" applyBorder="1" applyAlignment="1" applyProtection="1">
      <alignment horizontal="left" vertical="center" shrinkToFit="1"/>
    </xf>
    <xf numFmtId="3" fontId="10" fillId="0" borderId="4" xfId="0" applyNumberFormat="1" applyFont="1" applyFill="1" applyBorder="1" applyAlignment="1" applyProtection="1">
      <alignment horizontal="left" vertical="center" shrinkToFit="1"/>
    </xf>
    <xf numFmtId="3" fontId="10" fillId="0" borderId="25" xfId="0" applyNumberFormat="1" applyFont="1" applyFill="1" applyBorder="1" applyAlignment="1" applyProtection="1">
      <alignment horizontal="left" vertical="center" shrinkToFit="1"/>
    </xf>
    <xf numFmtId="3" fontId="10" fillId="0" borderId="76" xfId="0" applyNumberFormat="1" applyFont="1" applyFill="1" applyBorder="1" applyAlignment="1" applyProtection="1">
      <alignment horizontal="left" vertical="center" shrinkToFit="1"/>
    </xf>
    <xf numFmtId="3" fontId="10" fillId="0" borderId="83" xfId="0" applyNumberFormat="1" applyFont="1" applyFill="1" applyBorder="1" applyAlignment="1" applyProtection="1">
      <alignment horizontal="left" vertical="center" shrinkToFit="1"/>
    </xf>
    <xf numFmtId="3" fontId="10" fillId="0" borderId="84" xfId="0" applyNumberFormat="1" applyFont="1" applyFill="1" applyBorder="1" applyAlignment="1" applyProtection="1">
      <alignment horizontal="left" vertical="center" shrinkToFit="1"/>
    </xf>
    <xf numFmtId="3" fontId="10" fillId="0" borderId="85" xfId="0" applyNumberFormat="1" applyFont="1" applyFill="1" applyBorder="1" applyAlignment="1" applyProtection="1">
      <alignment horizontal="left" vertical="center" shrinkToFit="1"/>
    </xf>
    <xf numFmtId="0" fontId="10" fillId="0" borderId="83" xfId="0" applyNumberFormat="1" applyFont="1" applyFill="1" applyBorder="1" applyAlignment="1" applyProtection="1">
      <alignment horizontal="left" vertical="center" shrinkToFit="1"/>
    </xf>
    <xf numFmtId="0" fontId="10" fillId="0" borderId="84" xfId="0" applyNumberFormat="1" applyFont="1" applyFill="1" applyBorder="1" applyAlignment="1" applyProtection="1">
      <alignment horizontal="left" vertical="center" shrinkToFit="1"/>
    </xf>
    <xf numFmtId="0" fontId="10" fillId="0" borderId="85" xfId="0" applyNumberFormat="1" applyFont="1" applyFill="1" applyBorder="1" applyAlignment="1" applyProtection="1">
      <alignment horizontal="left" vertical="center" shrinkToFit="1"/>
    </xf>
    <xf numFmtId="0" fontId="23" fillId="0" borderId="73" xfId="0" applyNumberFormat="1" applyFont="1" applyFill="1" applyBorder="1" applyAlignment="1" applyProtection="1">
      <alignment horizontal="center" vertical="center"/>
    </xf>
    <xf numFmtId="0" fontId="23" fillId="0" borderId="75" xfId="0" applyNumberFormat="1" applyFont="1" applyFill="1" applyBorder="1" applyAlignment="1" applyProtection="1">
      <alignment horizontal="center" vertical="center"/>
    </xf>
    <xf numFmtId="0" fontId="23" fillId="0" borderId="79" xfId="0" applyNumberFormat="1" applyFont="1" applyFill="1" applyBorder="1" applyAlignment="1" applyProtection="1">
      <alignment horizontal="center" vertical="center"/>
    </xf>
    <xf numFmtId="0" fontId="23" fillId="0" borderId="77" xfId="0" applyNumberFormat="1" applyFont="1" applyFill="1" applyBorder="1" applyAlignment="1" applyProtection="1">
      <alignment horizontal="center" vertical="center"/>
    </xf>
    <xf numFmtId="0" fontId="23" fillId="0" borderId="87" xfId="0" applyNumberFormat="1" applyFont="1" applyFill="1" applyBorder="1" applyAlignment="1" applyProtection="1">
      <alignment horizontal="center" vertical="center"/>
    </xf>
    <xf numFmtId="0" fontId="23" fillId="0" borderId="26" xfId="0" applyNumberFormat="1" applyFont="1" applyFill="1" applyBorder="1" applyAlignment="1" applyProtection="1">
      <alignment horizontal="center" vertical="center"/>
    </xf>
    <xf numFmtId="0" fontId="23" fillId="0" borderId="18" xfId="0" applyNumberFormat="1" applyFont="1" applyFill="1" applyBorder="1" applyAlignment="1" applyProtection="1">
      <alignment horizontal="center" vertical="center"/>
    </xf>
    <xf numFmtId="0" fontId="9" fillId="0" borderId="69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23" fillId="0" borderId="67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>
      <alignment horizontal="left" vertical="center"/>
    </xf>
    <xf numFmtId="0" fontId="9" fillId="0" borderId="68" xfId="0" applyNumberFormat="1" applyFont="1" applyFill="1" applyBorder="1" applyAlignment="1" applyProtection="1">
      <alignment horizontal="center" vertical="center"/>
    </xf>
    <xf numFmtId="0" fontId="9" fillId="0" borderId="71" xfId="0" applyNumberFormat="1" applyFont="1" applyFill="1" applyBorder="1" applyAlignment="1" applyProtection="1">
      <alignment horizontal="center" vertical="center"/>
    </xf>
    <xf numFmtId="0" fontId="9" fillId="0" borderId="70" xfId="0" applyNumberFormat="1" applyFont="1" applyFill="1" applyBorder="1" applyAlignment="1" applyProtection="1">
      <alignment horizontal="center" vertical="center"/>
    </xf>
    <xf numFmtId="0" fontId="9" fillId="0" borderId="72" xfId="0" applyNumberFormat="1" applyFont="1" applyFill="1" applyBorder="1" applyAlignment="1" applyProtection="1">
      <alignment horizontal="center" vertical="center"/>
    </xf>
    <xf numFmtId="0" fontId="23" fillId="0" borderId="80" xfId="0" applyNumberFormat="1" applyFont="1" applyFill="1" applyBorder="1" applyAlignment="1" applyProtection="1">
      <alignment horizontal="center" vertical="center"/>
    </xf>
    <xf numFmtId="0" fontId="23" fillId="0" borderId="82" xfId="0" applyNumberFormat="1" applyFont="1" applyFill="1" applyBorder="1" applyAlignment="1" applyProtection="1">
      <alignment horizontal="center" vertical="center"/>
    </xf>
    <xf numFmtId="3" fontId="10" fillId="0" borderId="36" xfId="0" applyNumberFormat="1" applyFont="1" applyBorder="1" applyAlignment="1">
      <alignment horizontal="right"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view="pageBreakPreview" zoomScale="75" zoomScaleSheetLayoutView="75" workbookViewId="0">
      <selection activeCell="J7" sqref="J7"/>
    </sheetView>
  </sheetViews>
  <sheetFormatPr defaultRowHeight="13.5" x14ac:dyDescent="0.15"/>
  <cols>
    <col min="1" max="1" width="111.21875" customWidth="1"/>
  </cols>
  <sheetData>
    <row r="1" spans="1:1" ht="84.75" customHeight="1" x14ac:dyDescent="0.15">
      <c r="A1" s="1"/>
    </row>
    <row r="2" spans="1:1" ht="30" customHeight="1" x14ac:dyDescent="0.15">
      <c r="A2" s="174" t="s">
        <v>75</v>
      </c>
    </row>
    <row r="3" spans="1:1" ht="30" customHeight="1" x14ac:dyDescent="0.4">
      <c r="A3" s="42" t="s">
        <v>80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180" customHeight="1" x14ac:dyDescent="0.3">
      <c r="A6" s="14" t="s">
        <v>107</v>
      </c>
    </row>
    <row r="7" spans="1:1" ht="170.25" customHeight="1" x14ac:dyDescent="0.15">
      <c r="A7" s="2"/>
    </row>
    <row r="8" spans="1:1" ht="30" customHeight="1" x14ac:dyDescent="0.15">
      <c r="A8" s="3" t="s">
        <v>18</v>
      </c>
    </row>
    <row r="9" spans="1:1" ht="30" customHeight="1" x14ac:dyDescent="0.15">
      <c r="A9" s="4" t="s">
        <v>31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22" type="noConversion"/>
  <pageMargins left="0.74803149606299213" right="0.74803149606299213" top="0.98425196850393704" bottom="0.55118110236220474" header="0.51181102362204722" footer="0.47244094488188981"/>
  <pageSetup paperSize="9" firstPageNumber="6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view="pageBreakPreview" topLeftCell="A4" zoomScaleSheetLayoutView="100" workbookViewId="0">
      <selection activeCell="A8" sqref="A8"/>
    </sheetView>
  </sheetViews>
  <sheetFormatPr defaultRowHeight="13.5" x14ac:dyDescent="0.15"/>
  <cols>
    <col min="1" max="1" width="70.77734375" customWidth="1"/>
  </cols>
  <sheetData>
    <row r="1" spans="1:1" ht="30" customHeight="1" x14ac:dyDescent="0.3">
      <c r="A1" s="44" t="s">
        <v>27</v>
      </c>
    </row>
    <row r="2" spans="1:1" ht="30" customHeight="1" x14ac:dyDescent="0.15">
      <c r="A2" s="45"/>
    </row>
    <row r="3" spans="1:1" ht="42.75" customHeight="1" x14ac:dyDescent="0.15">
      <c r="A3" s="46" t="s">
        <v>81</v>
      </c>
    </row>
    <row r="4" spans="1:1" ht="30" customHeight="1" x14ac:dyDescent="0.15">
      <c r="A4" s="46"/>
    </row>
    <row r="5" spans="1:1" ht="30" customHeight="1" x14ac:dyDescent="0.15">
      <c r="A5" s="151" t="s">
        <v>106</v>
      </c>
    </row>
    <row r="6" spans="1:1" ht="30" customHeight="1" x14ac:dyDescent="0.15">
      <c r="A6" s="46"/>
    </row>
    <row r="7" spans="1:1" ht="30" customHeight="1" x14ac:dyDescent="0.15">
      <c r="A7" s="46" t="s">
        <v>1</v>
      </c>
    </row>
    <row r="8" spans="1:1" ht="30" customHeight="1" x14ac:dyDescent="0.15">
      <c r="A8" s="46"/>
    </row>
    <row r="9" spans="1:1" ht="30" customHeight="1" x14ac:dyDescent="0.15">
      <c r="A9" s="46" t="s">
        <v>2</v>
      </c>
    </row>
    <row r="10" spans="1:1" ht="30" customHeight="1" x14ac:dyDescent="0.15">
      <c r="A10" s="46" t="s">
        <v>5</v>
      </c>
    </row>
    <row r="11" spans="1:1" ht="30" customHeight="1" x14ac:dyDescent="0.15">
      <c r="A11" s="46"/>
    </row>
    <row r="12" spans="1:1" ht="30" customHeight="1" x14ac:dyDescent="0.15">
      <c r="A12" s="46" t="s">
        <v>0</v>
      </c>
    </row>
    <row r="13" spans="1:1" ht="30" customHeight="1" x14ac:dyDescent="0.15">
      <c r="A13" s="46" t="s">
        <v>22</v>
      </c>
    </row>
    <row r="14" spans="1:1" ht="30" customHeight="1" x14ac:dyDescent="0.15">
      <c r="A14" s="46"/>
    </row>
    <row r="15" spans="1:1" ht="30" customHeight="1" x14ac:dyDescent="0.15">
      <c r="A15" s="46" t="s">
        <v>71</v>
      </c>
    </row>
    <row r="16" spans="1:1" ht="30" customHeight="1" x14ac:dyDescent="0.15">
      <c r="A16" s="46" t="s">
        <v>74</v>
      </c>
    </row>
    <row r="17" spans="1:1" ht="30" customHeight="1" x14ac:dyDescent="0.15">
      <c r="A17" s="46"/>
    </row>
    <row r="18" spans="1:1" ht="30" customHeight="1" x14ac:dyDescent="0.15">
      <c r="A18" s="46" t="s">
        <v>72</v>
      </c>
    </row>
    <row r="19" spans="1:1" ht="30" customHeight="1" x14ac:dyDescent="0.15">
      <c r="A19" s="45" t="s">
        <v>73</v>
      </c>
    </row>
    <row r="20" spans="1:1" ht="14.25" x14ac:dyDescent="0.15">
      <c r="A20" s="35"/>
    </row>
    <row r="21" spans="1:1" ht="14.25" x14ac:dyDescent="0.15">
      <c r="A21" s="36"/>
    </row>
    <row r="22" spans="1:1" ht="20.25" x14ac:dyDescent="0.25">
      <c r="A22" s="37"/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firstPageNumber="68" orientation="portrait" useFirstPageNumber="1" r:id="rId1"/>
  <headerFooter>
    <oddFooter>&amp;R참좋은노인복지센터 (2020. 11.16)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view="pageBreakPreview" zoomScaleSheetLayoutView="100" workbookViewId="0">
      <selection activeCell="B23" sqref="B23"/>
    </sheetView>
  </sheetViews>
  <sheetFormatPr defaultRowHeight="13.5" x14ac:dyDescent="0.15"/>
  <cols>
    <col min="1" max="1" width="14.88671875" style="13" customWidth="1"/>
    <col min="2" max="2" width="15.88671875" style="13" customWidth="1"/>
    <col min="3" max="5" width="13.77734375" style="13" customWidth="1"/>
  </cols>
  <sheetData>
    <row r="1" spans="1:5" ht="39" customHeight="1" x14ac:dyDescent="0.15">
      <c r="A1" s="220" t="s">
        <v>83</v>
      </c>
      <c r="B1" s="220"/>
      <c r="C1" s="220"/>
      <c r="D1" s="220"/>
      <c r="E1" s="220"/>
    </row>
    <row r="2" spans="1:5" ht="18" customHeight="1" x14ac:dyDescent="0.15">
      <c r="A2" s="6"/>
      <c r="B2" s="6"/>
      <c r="C2" s="6"/>
      <c r="D2" s="6"/>
      <c r="E2" s="34" t="s">
        <v>23</v>
      </c>
    </row>
    <row r="3" spans="1:5" ht="21" customHeight="1" x14ac:dyDescent="0.15">
      <c r="A3" s="221" t="s">
        <v>39</v>
      </c>
      <c r="B3" s="222"/>
      <c r="C3" s="223"/>
      <c r="D3" s="223"/>
      <c r="E3" s="224"/>
    </row>
    <row r="4" spans="1:5" ht="21" customHeight="1" x14ac:dyDescent="0.15">
      <c r="A4" s="15" t="s">
        <v>46</v>
      </c>
      <c r="B4" s="170" t="s">
        <v>45</v>
      </c>
      <c r="C4" s="172" t="s">
        <v>82</v>
      </c>
      <c r="D4" s="172" t="s">
        <v>84</v>
      </c>
      <c r="E4" s="171" t="s">
        <v>36</v>
      </c>
    </row>
    <row r="5" spans="1:5" ht="21" customHeight="1" x14ac:dyDescent="0.15">
      <c r="A5" s="225" t="s">
        <v>24</v>
      </c>
      <c r="B5" s="226"/>
      <c r="C5" s="16">
        <f>C6+C7+C8+C9</f>
        <v>37894000</v>
      </c>
      <c r="D5" s="16">
        <f>D6+D7+D8+D9</f>
        <v>35725000</v>
      </c>
      <c r="E5" s="30">
        <f>D5-C5</f>
        <v>-2169000</v>
      </c>
    </row>
    <row r="6" spans="1:5" ht="21" customHeight="1" x14ac:dyDescent="0.15">
      <c r="A6" s="38" t="s">
        <v>15</v>
      </c>
      <c r="B6" s="17" t="s">
        <v>15</v>
      </c>
      <c r="C6" s="18">
        <f>세입예산!D6</f>
        <v>37524000</v>
      </c>
      <c r="D6" s="18">
        <f>세입예산!E6</f>
        <v>35496000</v>
      </c>
      <c r="E6" s="19">
        <f>D6-C6</f>
        <v>-2028000</v>
      </c>
    </row>
    <row r="7" spans="1:5" ht="21" customHeight="1" x14ac:dyDescent="0.15">
      <c r="A7" s="20" t="s">
        <v>68</v>
      </c>
      <c r="B7" s="17" t="s">
        <v>69</v>
      </c>
      <c r="C7" s="18">
        <f>세입예산!D10</f>
        <v>341300</v>
      </c>
      <c r="D7" s="18">
        <f>세입예산!E10</f>
        <v>200000</v>
      </c>
      <c r="E7" s="19">
        <f>D7-C7</f>
        <v>-141300</v>
      </c>
    </row>
    <row r="8" spans="1:5" ht="21" customHeight="1" x14ac:dyDescent="0.15">
      <c r="A8" s="21" t="s">
        <v>21</v>
      </c>
      <c r="B8" s="22" t="s">
        <v>21</v>
      </c>
      <c r="C8" s="23">
        <f>세입예산!D13</f>
        <v>24715</v>
      </c>
      <c r="D8" s="23">
        <f>세입예산!E13</f>
        <v>24730</v>
      </c>
      <c r="E8" s="19">
        <f>D8-C8</f>
        <v>15</v>
      </c>
    </row>
    <row r="9" spans="1:5" ht="21" customHeight="1" x14ac:dyDescent="0.15">
      <c r="A9" s="24" t="s">
        <v>3</v>
      </c>
      <c r="B9" s="25" t="s">
        <v>16</v>
      </c>
      <c r="C9" s="26">
        <f>세입예산!D17</f>
        <v>3985</v>
      </c>
      <c r="D9" s="26">
        <f>세입예산!E17</f>
        <v>4270</v>
      </c>
      <c r="E9" s="27">
        <f>D9-C9</f>
        <v>285</v>
      </c>
    </row>
    <row r="10" spans="1:5" ht="21" customHeight="1" x14ac:dyDescent="0.15">
      <c r="A10" s="7"/>
      <c r="B10" s="7"/>
      <c r="C10" s="8"/>
      <c r="D10" s="9"/>
      <c r="E10" s="10"/>
    </row>
    <row r="11" spans="1:5" ht="21" customHeight="1" x14ac:dyDescent="0.15">
      <c r="A11" s="11"/>
      <c r="B11" s="11"/>
      <c r="C11" s="11"/>
      <c r="D11" s="11"/>
      <c r="E11" s="33" t="s">
        <v>23</v>
      </c>
    </row>
    <row r="12" spans="1:5" ht="21" customHeight="1" x14ac:dyDescent="0.15">
      <c r="A12" s="221" t="s">
        <v>41</v>
      </c>
      <c r="B12" s="222"/>
      <c r="C12" s="223"/>
      <c r="D12" s="223"/>
      <c r="E12" s="224"/>
    </row>
    <row r="13" spans="1:5" ht="21" customHeight="1" x14ac:dyDescent="0.15">
      <c r="A13" s="15" t="s">
        <v>46</v>
      </c>
      <c r="B13" s="170" t="s">
        <v>45</v>
      </c>
      <c r="C13" s="172" t="s">
        <v>82</v>
      </c>
      <c r="D13" s="172" t="s">
        <v>84</v>
      </c>
      <c r="E13" s="171" t="s">
        <v>36</v>
      </c>
    </row>
    <row r="14" spans="1:5" ht="21" customHeight="1" x14ac:dyDescent="0.15">
      <c r="A14" s="28" t="s">
        <v>26</v>
      </c>
      <c r="B14" s="29"/>
      <c r="C14" s="16">
        <f>SUM(C15:C17)</f>
        <v>37894000</v>
      </c>
      <c r="D14" s="16">
        <f>SUM(D15:D17)</f>
        <v>35725000</v>
      </c>
      <c r="E14" s="30">
        <f>D14-C14</f>
        <v>-2169000</v>
      </c>
    </row>
    <row r="15" spans="1:5" ht="21" customHeight="1" x14ac:dyDescent="0.15">
      <c r="A15" s="39" t="s">
        <v>67</v>
      </c>
      <c r="B15" s="31" t="s">
        <v>70</v>
      </c>
      <c r="C15" s="32">
        <f>세출예산!D7</f>
        <v>1000000</v>
      </c>
      <c r="D15" s="32">
        <f>세출예산!E7</f>
        <v>200000</v>
      </c>
      <c r="E15" s="85">
        <f>D15-C15</f>
        <v>-800000</v>
      </c>
    </row>
    <row r="16" spans="1:5" ht="21" customHeight="1" x14ac:dyDescent="0.15">
      <c r="A16" s="39" t="s">
        <v>48</v>
      </c>
      <c r="B16" s="93" t="s">
        <v>30</v>
      </c>
      <c r="C16" s="40">
        <f>세출예산!D11</f>
        <v>35085300</v>
      </c>
      <c r="D16" s="40">
        <f>세출예산!E11</f>
        <v>35496000</v>
      </c>
      <c r="E16" s="89">
        <f>D16-C16</f>
        <v>410700</v>
      </c>
    </row>
    <row r="17" spans="1:5" ht="21" customHeight="1" x14ac:dyDescent="0.15">
      <c r="A17" s="91" t="s">
        <v>29</v>
      </c>
      <c r="B17" s="156" t="s">
        <v>29</v>
      </c>
      <c r="C17" s="77">
        <f>세출예산!D17</f>
        <v>1808700</v>
      </c>
      <c r="D17" s="77">
        <f>세출예산!E18</f>
        <v>29000</v>
      </c>
      <c r="E17" s="90">
        <f>D17-C17</f>
        <v>-1779700</v>
      </c>
    </row>
    <row r="18" spans="1:5" x14ac:dyDescent="0.15">
      <c r="A18" s="12"/>
      <c r="B18" s="12"/>
    </row>
  </sheetData>
  <mergeCells count="4">
    <mergeCell ref="A1:E1"/>
    <mergeCell ref="A3:E3"/>
    <mergeCell ref="A5:B5"/>
    <mergeCell ref="A12:E12"/>
  </mergeCells>
  <phoneticPr fontId="22" type="noConversion"/>
  <pageMargins left="0.78740157480314965" right="0.74803149606299213" top="0.98425196850393704" bottom="0.98425196850393704" header="0.51181102362204722" footer="0.51181102362204722"/>
  <pageSetup paperSize="9" firstPageNumber="69" orientation="portrait" useFirstPageNumber="1" r:id="rId1"/>
  <headerFooter>
    <oddFooter>&amp;R참좋은노인복지센터 (2020. 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showGridLines="0" zoomScaleNormal="100" workbookViewId="0">
      <selection activeCell="C25" sqref="C25"/>
    </sheetView>
  </sheetViews>
  <sheetFormatPr defaultRowHeight="13.5" x14ac:dyDescent="0.15"/>
  <cols>
    <col min="1" max="1" width="8.33203125" customWidth="1"/>
    <col min="2" max="2" width="9" customWidth="1"/>
    <col min="3" max="3" width="12.88671875" customWidth="1"/>
    <col min="4" max="4" width="11.77734375" customWidth="1"/>
    <col min="5" max="5" width="12.21875" customWidth="1"/>
    <col min="6" max="6" width="10.6640625" customWidth="1"/>
    <col min="7" max="7" width="7.6640625" style="114" customWidth="1"/>
    <col min="8" max="8" width="19.77734375" customWidth="1"/>
    <col min="9" max="9" width="8.88671875" customWidth="1"/>
    <col min="10" max="10" width="3.44140625" customWidth="1"/>
    <col min="11" max="11" width="3.21875" customWidth="1"/>
    <col min="12" max="12" width="3.33203125" customWidth="1"/>
    <col min="13" max="13" width="3.5546875" customWidth="1"/>
    <col min="14" max="14" width="3" customWidth="1"/>
    <col min="15" max="15" width="3.33203125" customWidth="1"/>
    <col min="16" max="16" width="3.5546875" customWidth="1"/>
    <col min="17" max="17" width="12.6640625" customWidth="1"/>
  </cols>
  <sheetData>
    <row r="1" spans="1:17" ht="20.100000000000001" customHeight="1" x14ac:dyDescent="0.15">
      <c r="A1" s="227" t="s">
        <v>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132"/>
    </row>
    <row r="2" spans="1:17" ht="20.100000000000001" customHeight="1" x14ac:dyDescent="0.15">
      <c r="A2" s="239" t="s">
        <v>88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</row>
    <row r="3" spans="1:17" ht="20.100000000000001" customHeight="1" x14ac:dyDescent="0.15">
      <c r="A3" s="228" t="s">
        <v>49</v>
      </c>
      <c r="B3" s="229"/>
      <c r="C3" s="222"/>
      <c r="D3" s="230" t="s">
        <v>85</v>
      </c>
      <c r="E3" s="230" t="s">
        <v>86</v>
      </c>
      <c r="F3" s="232" t="s">
        <v>36</v>
      </c>
      <c r="G3" s="232"/>
      <c r="H3" s="233" t="s">
        <v>11</v>
      </c>
      <c r="I3" s="234"/>
      <c r="J3" s="234"/>
      <c r="K3" s="234"/>
      <c r="L3" s="234"/>
      <c r="M3" s="234"/>
      <c r="N3" s="234"/>
      <c r="O3" s="234"/>
      <c r="P3" s="234"/>
      <c r="Q3" s="235"/>
    </row>
    <row r="4" spans="1:17" ht="20.100000000000001" customHeight="1" x14ac:dyDescent="0.15">
      <c r="A4" s="15" t="s">
        <v>47</v>
      </c>
      <c r="B4" s="47" t="s">
        <v>64</v>
      </c>
      <c r="C4" s="47" t="s">
        <v>63</v>
      </c>
      <c r="D4" s="231"/>
      <c r="E4" s="231"/>
      <c r="F4" s="84" t="s">
        <v>52</v>
      </c>
      <c r="G4" s="115" t="s">
        <v>57</v>
      </c>
      <c r="H4" s="236"/>
      <c r="I4" s="237"/>
      <c r="J4" s="237"/>
      <c r="K4" s="237"/>
      <c r="L4" s="237"/>
      <c r="M4" s="237"/>
      <c r="N4" s="237"/>
      <c r="O4" s="237"/>
      <c r="P4" s="237"/>
      <c r="Q4" s="238"/>
    </row>
    <row r="5" spans="1:17" ht="20.100000000000001" customHeight="1" x14ac:dyDescent="0.15">
      <c r="A5" s="225" t="s">
        <v>42</v>
      </c>
      <c r="B5" s="241"/>
      <c r="C5" s="242"/>
      <c r="D5" s="48">
        <f>D6+D10+D13+D17</f>
        <v>37894000</v>
      </c>
      <c r="E5" s="48">
        <f>SUM(E6+E10+E13+E17)</f>
        <v>35725000</v>
      </c>
      <c r="F5" s="48">
        <f>F6+F10+F17+F13</f>
        <v>-2169000</v>
      </c>
      <c r="G5" s="116">
        <f t="shared" ref="G5:G12" si="0">E5/D5*100</f>
        <v>94.276138702696997</v>
      </c>
      <c r="H5" s="49"/>
      <c r="I5" s="50"/>
      <c r="J5" s="50"/>
      <c r="K5" s="50"/>
      <c r="L5" s="50"/>
      <c r="M5" s="50"/>
      <c r="N5" s="50"/>
      <c r="O5" s="51"/>
      <c r="P5" s="109"/>
      <c r="Q5" s="113"/>
    </row>
    <row r="6" spans="1:17" ht="20.100000000000001" customHeight="1" x14ac:dyDescent="0.15">
      <c r="A6" s="243" t="s">
        <v>15</v>
      </c>
      <c r="B6" s="244"/>
      <c r="C6" s="245"/>
      <c r="D6" s="52">
        <f>D7</f>
        <v>37524000</v>
      </c>
      <c r="E6" s="52">
        <f>E7</f>
        <v>35496000</v>
      </c>
      <c r="F6" s="52">
        <f t="shared" ref="F6:F12" si="1">E6-D6</f>
        <v>-2028000</v>
      </c>
      <c r="G6" s="117">
        <f t="shared" si="0"/>
        <v>94.595458906299967</v>
      </c>
      <c r="H6" s="54"/>
      <c r="I6" s="55"/>
      <c r="J6" s="55"/>
      <c r="K6" s="55"/>
      <c r="L6" s="55"/>
      <c r="M6" s="55"/>
      <c r="N6" s="55"/>
      <c r="O6" s="56"/>
      <c r="P6" s="110"/>
      <c r="Q6" s="148"/>
    </row>
    <row r="7" spans="1:17" ht="20.100000000000001" customHeight="1" x14ac:dyDescent="0.15">
      <c r="A7" s="246"/>
      <c r="B7" s="249" t="s">
        <v>15</v>
      </c>
      <c r="C7" s="245"/>
      <c r="D7" s="53">
        <f>D8+D9</f>
        <v>37524000</v>
      </c>
      <c r="E7" s="53">
        <f>E8+E9</f>
        <v>35496000</v>
      </c>
      <c r="F7" s="53">
        <f t="shared" si="1"/>
        <v>-2028000</v>
      </c>
      <c r="G7" s="118">
        <f t="shared" si="0"/>
        <v>94.595458906299967</v>
      </c>
      <c r="H7" s="54"/>
      <c r="I7" s="55"/>
      <c r="J7" s="55"/>
      <c r="K7" s="55"/>
      <c r="L7" s="55"/>
      <c r="M7" s="55"/>
      <c r="N7" s="55"/>
      <c r="O7" s="56"/>
      <c r="P7" s="110"/>
      <c r="Q7" s="148"/>
    </row>
    <row r="8" spans="1:17" ht="20.100000000000001" customHeight="1" x14ac:dyDescent="0.15">
      <c r="A8" s="247"/>
      <c r="B8" s="250"/>
      <c r="C8" s="60" t="s">
        <v>9</v>
      </c>
      <c r="D8" s="57">
        <v>12096000</v>
      </c>
      <c r="E8" s="57">
        <f>Q8</f>
        <v>12096000</v>
      </c>
      <c r="F8" s="78">
        <f t="shared" si="1"/>
        <v>0</v>
      </c>
      <c r="G8" s="119">
        <f t="shared" si="0"/>
        <v>100</v>
      </c>
      <c r="H8" s="58" t="s">
        <v>10</v>
      </c>
      <c r="I8" s="176">
        <v>3000</v>
      </c>
      <c r="J8" s="176" t="s">
        <v>65</v>
      </c>
      <c r="K8" s="176" t="s">
        <v>56</v>
      </c>
      <c r="L8" s="176">
        <v>14</v>
      </c>
      <c r="M8" s="176" t="s">
        <v>58</v>
      </c>
      <c r="N8" s="61" t="s">
        <v>56</v>
      </c>
      <c r="O8" s="62">
        <v>288</v>
      </c>
      <c r="P8" s="111" t="s">
        <v>50</v>
      </c>
      <c r="Q8" s="317">
        <f>ROUNDDOWN((I8*L8*O8),-1)</f>
        <v>12096000</v>
      </c>
    </row>
    <row r="9" spans="1:17" ht="20.100000000000001" customHeight="1" x14ac:dyDescent="0.15">
      <c r="A9" s="248"/>
      <c r="B9" s="251"/>
      <c r="C9" s="137"/>
      <c r="D9" s="32">
        <v>25428000</v>
      </c>
      <c r="E9" s="138">
        <f>Q9</f>
        <v>23400000</v>
      </c>
      <c r="F9" s="67">
        <f t="shared" si="1"/>
        <v>-2028000</v>
      </c>
      <c r="G9" s="173">
        <f t="shared" si="0"/>
        <v>92.024539877300612</v>
      </c>
      <c r="H9" s="68" t="s">
        <v>7</v>
      </c>
      <c r="I9" s="86">
        <v>6000</v>
      </c>
      <c r="J9" s="86" t="s">
        <v>65</v>
      </c>
      <c r="K9" s="86" t="s">
        <v>56</v>
      </c>
      <c r="L9" s="86">
        <v>75</v>
      </c>
      <c r="M9" s="86" t="s">
        <v>58</v>
      </c>
      <c r="N9" s="69" t="s">
        <v>56</v>
      </c>
      <c r="O9" s="70">
        <v>52</v>
      </c>
      <c r="P9" s="109" t="s">
        <v>66</v>
      </c>
      <c r="Q9" s="149">
        <f>ROUNDDOWN((I9*L9*O9),-1)</f>
        <v>23400000</v>
      </c>
    </row>
    <row r="10" spans="1:17" ht="20.100000000000001" customHeight="1" x14ac:dyDescent="0.15">
      <c r="A10" s="257" t="s">
        <v>14</v>
      </c>
      <c r="B10" s="258"/>
      <c r="C10" s="258"/>
      <c r="D10" s="71">
        <f>D11</f>
        <v>341300</v>
      </c>
      <c r="E10" s="71">
        <f>E11</f>
        <v>200000</v>
      </c>
      <c r="F10" s="48">
        <f t="shared" si="1"/>
        <v>-141300</v>
      </c>
      <c r="G10" s="116">
        <f t="shared" si="0"/>
        <v>58.599472604746559</v>
      </c>
      <c r="H10" s="68"/>
      <c r="I10" s="69"/>
      <c r="J10" s="70"/>
      <c r="K10" s="70"/>
      <c r="L10" s="70"/>
      <c r="M10" s="70"/>
      <c r="N10" s="69"/>
      <c r="O10" s="70"/>
      <c r="P10" s="109"/>
      <c r="Q10" s="150"/>
    </row>
    <row r="11" spans="1:17" ht="20.100000000000001" customHeight="1" x14ac:dyDescent="0.15">
      <c r="A11" s="246"/>
      <c r="B11" s="253" t="s">
        <v>14</v>
      </c>
      <c r="C11" s="253"/>
      <c r="D11" s="147">
        <f>D12</f>
        <v>341300</v>
      </c>
      <c r="E11" s="32">
        <f>E12</f>
        <v>200000</v>
      </c>
      <c r="F11" s="53">
        <f t="shared" si="1"/>
        <v>-141300</v>
      </c>
      <c r="G11" s="118">
        <f t="shared" si="0"/>
        <v>58.599472604746559</v>
      </c>
      <c r="H11" s="68"/>
      <c r="I11" s="69"/>
      <c r="J11" s="56"/>
      <c r="K11" s="56"/>
      <c r="L11" s="56"/>
      <c r="M11" s="56"/>
      <c r="N11" s="69"/>
      <c r="O11" s="70"/>
      <c r="P11" s="109"/>
      <c r="Q11" s="148"/>
    </row>
    <row r="12" spans="1:17" ht="20.100000000000001" customHeight="1" x14ac:dyDescent="0.15">
      <c r="A12" s="248"/>
      <c r="B12" s="193"/>
      <c r="C12" s="189" t="s">
        <v>14</v>
      </c>
      <c r="D12" s="194">
        <v>341300</v>
      </c>
      <c r="E12" s="74">
        <f>Q12</f>
        <v>200000</v>
      </c>
      <c r="F12" s="53">
        <f t="shared" si="1"/>
        <v>-141300</v>
      </c>
      <c r="G12" s="118">
        <f t="shared" si="0"/>
        <v>58.599472604746559</v>
      </c>
      <c r="H12" s="54" t="s">
        <v>14</v>
      </c>
      <c r="I12" s="55">
        <v>200000</v>
      </c>
      <c r="J12" s="55" t="s">
        <v>65</v>
      </c>
      <c r="K12" s="55" t="s">
        <v>56</v>
      </c>
      <c r="L12" s="55"/>
      <c r="M12" s="55"/>
      <c r="N12" s="55"/>
      <c r="O12" s="56">
        <v>1</v>
      </c>
      <c r="P12" s="110" t="s">
        <v>61</v>
      </c>
      <c r="Q12" s="195">
        <f>ROUNDDOWN((I12*O12),-1)</f>
        <v>200000</v>
      </c>
    </row>
    <row r="13" spans="1:17" ht="20.100000000000001" customHeight="1" x14ac:dyDescent="0.15">
      <c r="A13" s="254" t="s">
        <v>59</v>
      </c>
      <c r="B13" s="255"/>
      <c r="C13" s="256"/>
      <c r="D13" s="71">
        <f>D14</f>
        <v>24715</v>
      </c>
      <c r="E13" s="71">
        <f>E14</f>
        <v>24730</v>
      </c>
      <c r="F13" s="48">
        <f t="shared" ref="F13:F19" si="2">E13-D13</f>
        <v>15</v>
      </c>
      <c r="G13" s="116">
        <f>E13/D13*100</f>
        <v>100.06069188751769</v>
      </c>
      <c r="H13" s="68"/>
      <c r="I13" s="96"/>
      <c r="J13" s="51"/>
      <c r="K13" s="51"/>
      <c r="L13" s="51"/>
      <c r="M13" s="51"/>
      <c r="N13" s="51"/>
      <c r="O13" s="51"/>
      <c r="P13" s="109"/>
      <c r="Q13" s="158"/>
    </row>
    <row r="14" spans="1:17" ht="20.100000000000001" customHeight="1" x14ac:dyDescent="0.15">
      <c r="A14" s="246"/>
      <c r="B14" s="249" t="s">
        <v>12</v>
      </c>
      <c r="C14" s="245"/>
      <c r="D14" s="74">
        <f>D15+D16</f>
        <v>24715</v>
      </c>
      <c r="E14" s="74">
        <f>E15+E16</f>
        <v>24730</v>
      </c>
      <c r="F14" s="67">
        <f t="shared" si="2"/>
        <v>15</v>
      </c>
      <c r="G14" s="118">
        <f>E14/D14*100</f>
        <v>100.06069188751769</v>
      </c>
      <c r="H14" s="54"/>
      <c r="I14" s="88"/>
      <c r="J14" s="55"/>
      <c r="K14" s="55"/>
      <c r="L14" s="55"/>
      <c r="M14" s="55"/>
      <c r="N14" s="55"/>
      <c r="O14" s="56"/>
      <c r="P14" s="110"/>
      <c r="Q14" s="168"/>
    </row>
    <row r="15" spans="1:17" ht="20.100000000000001" customHeight="1" x14ac:dyDescent="0.15">
      <c r="A15" s="247"/>
      <c r="B15" s="259"/>
      <c r="C15" s="81" t="s">
        <v>38</v>
      </c>
      <c r="D15" s="74">
        <v>0</v>
      </c>
      <c r="E15" s="74">
        <f>Q15</f>
        <v>0</v>
      </c>
      <c r="F15" s="67">
        <f t="shared" si="2"/>
        <v>0</v>
      </c>
      <c r="G15" s="118" t="s">
        <v>62</v>
      </c>
      <c r="H15" s="54" t="s">
        <v>38</v>
      </c>
      <c r="I15" s="69">
        <v>0</v>
      </c>
      <c r="J15" s="69" t="s">
        <v>65</v>
      </c>
      <c r="K15" s="69" t="s">
        <v>56</v>
      </c>
      <c r="L15" s="69"/>
      <c r="M15" s="69"/>
      <c r="N15" s="69"/>
      <c r="O15" s="70">
        <v>1</v>
      </c>
      <c r="P15" s="109" t="s">
        <v>61</v>
      </c>
      <c r="Q15" s="149">
        <f>I15*O15</f>
        <v>0</v>
      </c>
    </row>
    <row r="16" spans="1:17" ht="20.100000000000001" customHeight="1" x14ac:dyDescent="0.15">
      <c r="A16" s="248"/>
      <c r="B16" s="260"/>
      <c r="C16" s="75" t="s">
        <v>34</v>
      </c>
      <c r="D16" s="74">
        <v>24715</v>
      </c>
      <c r="E16" s="74">
        <f>I16*O16</f>
        <v>24730</v>
      </c>
      <c r="F16" s="67">
        <f t="shared" si="2"/>
        <v>15</v>
      </c>
      <c r="G16" s="118">
        <f>E16/D16*100</f>
        <v>100.06069188751769</v>
      </c>
      <c r="H16" s="54" t="s">
        <v>34</v>
      </c>
      <c r="I16" s="69">
        <v>24730</v>
      </c>
      <c r="J16" s="69" t="s">
        <v>65</v>
      </c>
      <c r="K16" s="69" t="s">
        <v>56</v>
      </c>
      <c r="L16" s="69"/>
      <c r="M16" s="69"/>
      <c r="N16" s="69"/>
      <c r="O16" s="70">
        <v>1</v>
      </c>
      <c r="P16" s="109" t="s">
        <v>61</v>
      </c>
      <c r="Q16" s="149">
        <f>I16*O16</f>
        <v>24730</v>
      </c>
    </row>
    <row r="17" spans="1:17" ht="20.100000000000001" customHeight="1" x14ac:dyDescent="0.15">
      <c r="A17" s="252" t="s">
        <v>55</v>
      </c>
      <c r="B17" s="252"/>
      <c r="C17" s="252"/>
      <c r="D17" s="52">
        <f>D18</f>
        <v>3985</v>
      </c>
      <c r="E17" s="52">
        <f>E18</f>
        <v>4270</v>
      </c>
      <c r="F17" s="52">
        <f t="shared" si="2"/>
        <v>285</v>
      </c>
      <c r="G17" s="117">
        <f>E17/D17*100</f>
        <v>107.15181932245923</v>
      </c>
      <c r="H17" s="54"/>
      <c r="I17" s="88"/>
      <c r="J17" s="55"/>
      <c r="K17" s="55"/>
      <c r="L17" s="55"/>
      <c r="M17" s="55"/>
      <c r="N17" s="55"/>
      <c r="O17" s="56"/>
      <c r="P17" s="112"/>
      <c r="Q17" s="168"/>
    </row>
    <row r="18" spans="1:17" ht="20.100000000000001" customHeight="1" x14ac:dyDescent="0.15">
      <c r="A18" s="76"/>
      <c r="B18" s="253" t="s">
        <v>55</v>
      </c>
      <c r="C18" s="253"/>
      <c r="D18" s="53">
        <f>D19</f>
        <v>3985</v>
      </c>
      <c r="E18" s="53">
        <f>E19</f>
        <v>4270</v>
      </c>
      <c r="F18" s="53">
        <f t="shared" si="2"/>
        <v>285</v>
      </c>
      <c r="G18" s="118">
        <f>E18/D18*100</f>
        <v>107.15181932245923</v>
      </c>
      <c r="H18" s="54" t="s">
        <v>55</v>
      </c>
      <c r="I18" s="87"/>
      <c r="J18" s="72"/>
      <c r="K18" s="72"/>
      <c r="L18" s="72"/>
      <c r="M18" s="72"/>
      <c r="N18" s="72"/>
      <c r="O18" s="73"/>
      <c r="P18" s="110"/>
      <c r="Q18" s="168"/>
    </row>
    <row r="19" spans="1:17" ht="20.100000000000001" customHeight="1" x14ac:dyDescent="0.15">
      <c r="A19" s="160"/>
      <c r="B19" s="161"/>
      <c r="C19" s="162" t="s">
        <v>32</v>
      </c>
      <c r="D19" s="163">
        <v>3985</v>
      </c>
      <c r="E19" s="26">
        <f>Q19</f>
        <v>4270</v>
      </c>
      <c r="F19" s="163">
        <f t="shared" si="2"/>
        <v>285</v>
      </c>
      <c r="G19" s="164">
        <f>E19/D19*100</f>
        <v>107.15181932245923</v>
      </c>
      <c r="H19" s="165" t="s">
        <v>32</v>
      </c>
      <c r="I19" s="166">
        <v>2135</v>
      </c>
      <c r="J19" s="166" t="s">
        <v>65</v>
      </c>
      <c r="K19" s="166" t="s">
        <v>56</v>
      </c>
      <c r="L19" s="166">
        <v>2</v>
      </c>
      <c r="M19" s="166" t="s">
        <v>61</v>
      </c>
      <c r="N19" s="166"/>
      <c r="O19" s="159"/>
      <c r="P19" s="167"/>
      <c r="Q19" s="169">
        <f>I19*L19</f>
        <v>4270</v>
      </c>
    </row>
    <row r="20" spans="1:17" ht="20.100000000000001" customHeight="1" x14ac:dyDescent="0.15"/>
  </sheetData>
  <mergeCells count="21">
    <mergeCell ref="A17:C17"/>
    <mergeCell ref="B18:C18"/>
    <mergeCell ref="A13:C13"/>
    <mergeCell ref="B14:C14"/>
    <mergeCell ref="A10:C10"/>
    <mergeCell ref="B11:C11"/>
    <mergeCell ref="A14:A16"/>
    <mergeCell ref="B15:B16"/>
    <mergeCell ref="A11:A12"/>
    <mergeCell ref="A5:C5"/>
    <mergeCell ref="A6:C6"/>
    <mergeCell ref="A7:A9"/>
    <mergeCell ref="B7:C7"/>
    <mergeCell ref="B8:B9"/>
    <mergeCell ref="A1:P1"/>
    <mergeCell ref="A3:C3"/>
    <mergeCell ref="D3:D4"/>
    <mergeCell ref="E3:E4"/>
    <mergeCell ref="F3:G3"/>
    <mergeCell ref="H3:Q4"/>
    <mergeCell ref="A2:Q2"/>
  </mergeCells>
  <phoneticPr fontId="22" type="noConversion"/>
  <pageMargins left="0.78740157480314965" right="0.78740157480314965" top="0.98425196850393704" bottom="0.98425196850393704" header="0.51181102362204722" footer="0.51181102362204722"/>
  <pageSetup paperSize="9" scale="80" firstPageNumber="70" orientation="landscape" useFirstPageNumber="1" r:id="rId1"/>
  <headerFooter>
    <oddFooter>&amp;R참좋은노인복지센터 (2020. 11.16)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1"/>
  <sheetViews>
    <sheetView showGridLines="0" view="pageBreakPreview" zoomScaleSheetLayoutView="100" workbookViewId="0">
      <selection activeCell="F26" sqref="F26"/>
    </sheetView>
  </sheetViews>
  <sheetFormatPr defaultRowHeight="13.5" x14ac:dyDescent="0.15"/>
  <cols>
    <col min="1" max="1" width="7.5546875" customWidth="1"/>
    <col min="2" max="2" width="8.77734375" customWidth="1"/>
    <col min="3" max="3" width="12.6640625" customWidth="1"/>
    <col min="4" max="4" width="12.5546875" customWidth="1"/>
    <col min="5" max="5" width="11.77734375" customWidth="1"/>
    <col min="6" max="6" width="11.5546875" customWidth="1"/>
    <col min="7" max="7" width="7.77734375" style="114" customWidth="1"/>
    <col min="8" max="8" width="21" customWidth="1"/>
    <col min="9" max="9" width="10.44140625" customWidth="1"/>
    <col min="10" max="10" width="3.33203125" style="123" customWidth="1"/>
    <col min="11" max="11" width="2.88671875" customWidth="1"/>
    <col min="12" max="12" width="5.77734375" customWidth="1"/>
    <col min="13" max="13" width="3.33203125" style="123" customWidth="1"/>
    <col min="14" max="14" width="2.6640625" customWidth="1"/>
    <col min="15" max="15" width="3" customWidth="1"/>
    <col min="16" max="16" width="3.6640625" style="123" customWidth="1"/>
    <col min="17" max="17" width="9.5546875" customWidth="1"/>
    <col min="21" max="21" width="10.6640625" bestFit="1" customWidth="1"/>
  </cols>
  <sheetData>
    <row r="1" spans="1:21" ht="20.100000000000001" customHeight="1" x14ac:dyDescent="0.15">
      <c r="A1" s="261" t="s">
        <v>89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196"/>
    </row>
    <row r="2" spans="1:21" ht="20.100000000000001" customHeight="1" x14ac:dyDescent="0.15">
      <c r="A2" s="197"/>
      <c r="B2" s="132"/>
      <c r="C2" s="132"/>
      <c r="D2" s="132"/>
      <c r="E2" s="132"/>
      <c r="F2" s="132"/>
      <c r="G2" s="198"/>
      <c r="H2" s="132"/>
      <c r="I2" s="132"/>
      <c r="J2" s="157"/>
      <c r="K2" s="132"/>
      <c r="L2" s="132"/>
      <c r="M2" s="157"/>
      <c r="N2" s="132"/>
      <c r="O2" s="132"/>
      <c r="P2" s="263" t="s">
        <v>40</v>
      </c>
      <c r="Q2" s="264"/>
    </row>
    <row r="3" spans="1:21" ht="20.100000000000001" customHeight="1" x14ac:dyDescent="0.15">
      <c r="A3" s="228" t="s">
        <v>49</v>
      </c>
      <c r="B3" s="229"/>
      <c r="C3" s="222"/>
      <c r="D3" s="230" t="s">
        <v>85</v>
      </c>
      <c r="E3" s="230" t="s">
        <v>86</v>
      </c>
      <c r="F3" s="232" t="s">
        <v>36</v>
      </c>
      <c r="G3" s="232"/>
      <c r="H3" s="233" t="s">
        <v>11</v>
      </c>
      <c r="I3" s="234"/>
      <c r="J3" s="234"/>
      <c r="K3" s="234"/>
      <c r="L3" s="234"/>
      <c r="M3" s="234"/>
      <c r="N3" s="234"/>
      <c r="O3" s="234"/>
      <c r="P3" s="234"/>
      <c r="Q3" s="235"/>
    </row>
    <row r="4" spans="1:21" ht="20.100000000000001" customHeight="1" x14ac:dyDescent="0.15">
      <c r="A4" s="15" t="s">
        <v>47</v>
      </c>
      <c r="B4" s="47" t="s">
        <v>64</v>
      </c>
      <c r="C4" s="47" t="s">
        <v>63</v>
      </c>
      <c r="D4" s="231"/>
      <c r="E4" s="231"/>
      <c r="F4" s="84" t="s">
        <v>52</v>
      </c>
      <c r="G4" s="115" t="s">
        <v>51</v>
      </c>
      <c r="H4" s="236"/>
      <c r="I4" s="237"/>
      <c r="J4" s="237"/>
      <c r="K4" s="237"/>
      <c r="L4" s="237"/>
      <c r="M4" s="237"/>
      <c r="N4" s="237"/>
      <c r="O4" s="237"/>
      <c r="P4" s="237"/>
      <c r="Q4" s="238"/>
    </row>
    <row r="5" spans="1:21" ht="20.100000000000001" customHeight="1" x14ac:dyDescent="0.15">
      <c r="A5" s="270" t="s">
        <v>42</v>
      </c>
      <c r="B5" s="271"/>
      <c r="C5" s="272"/>
      <c r="D5" s="94">
        <f>D6+D10+D17</f>
        <v>37894000</v>
      </c>
      <c r="E5" s="94">
        <f>E6+E10+E17</f>
        <v>35725000</v>
      </c>
      <c r="F5" s="94">
        <f t="shared" ref="F5:F12" si="0">E5-D5</f>
        <v>-2169000</v>
      </c>
      <c r="G5" s="133">
        <f t="shared" ref="G5:G12" si="1">E5/D5*100</f>
        <v>94.276138702696997</v>
      </c>
      <c r="H5" s="95"/>
      <c r="I5" s="96"/>
      <c r="J5" s="157"/>
      <c r="K5" s="96"/>
      <c r="L5" s="96"/>
      <c r="M5" s="157"/>
      <c r="N5" s="96"/>
      <c r="O5" s="51"/>
      <c r="P5" s="127"/>
      <c r="Q5" s="120"/>
    </row>
    <row r="6" spans="1:21" ht="20.100000000000001" customHeight="1" x14ac:dyDescent="0.15">
      <c r="A6" s="273" t="s">
        <v>67</v>
      </c>
      <c r="B6" s="274"/>
      <c r="C6" s="275"/>
      <c r="D6" s="97">
        <f>D7</f>
        <v>1000000</v>
      </c>
      <c r="E6" s="97">
        <f>E7</f>
        <v>200000</v>
      </c>
      <c r="F6" s="97">
        <f t="shared" si="0"/>
        <v>-800000</v>
      </c>
      <c r="G6" s="133">
        <f t="shared" si="1"/>
        <v>20</v>
      </c>
      <c r="H6" s="98"/>
      <c r="I6" s="88"/>
      <c r="J6" s="124"/>
      <c r="K6" s="88"/>
      <c r="L6" s="88"/>
      <c r="M6" s="124"/>
      <c r="N6" s="88"/>
      <c r="O6" s="56"/>
      <c r="P6" s="128"/>
      <c r="Q6" s="143"/>
    </row>
    <row r="7" spans="1:21" ht="20.100000000000001" customHeight="1" x14ac:dyDescent="0.15">
      <c r="A7" s="278"/>
      <c r="B7" s="276" t="s">
        <v>60</v>
      </c>
      <c r="C7" s="277"/>
      <c r="D7" s="99">
        <f>D8+D9</f>
        <v>1000000</v>
      </c>
      <c r="E7" s="99">
        <f>E8+E9</f>
        <v>200000</v>
      </c>
      <c r="F7" s="99">
        <f t="shared" si="0"/>
        <v>-800000</v>
      </c>
      <c r="G7" s="135">
        <f t="shared" si="1"/>
        <v>20</v>
      </c>
      <c r="H7" s="98"/>
      <c r="I7" s="100"/>
      <c r="J7" s="124"/>
      <c r="K7" s="88"/>
      <c r="L7" s="88"/>
      <c r="M7" s="124"/>
      <c r="N7" s="88"/>
      <c r="O7" s="56"/>
      <c r="P7" s="128"/>
      <c r="Q7" s="143"/>
      <c r="T7" s="182" t="s">
        <v>90</v>
      </c>
      <c r="U7" s="181">
        <f>세입예산!E5</f>
        <v>35725000</v>
      </c>
    </row>
    <row r="8" spans="1:21" ht="20.100000000000001" customHeight="1" x14ac:dyDescent="0.15">
      <c r="A8" s="279"/>
      <c r="B8" s="281"/>
      <c r="C8" s="139" t="s">
        <v>25</v>
      </c>
      <c r="D8" s="107">
        <v>1000000</v>
      </c>
      <c r="E8" s="107">
        <f>Q8</f>
        <v>160000</v>
      </c>
      <c r="F8" s="92">
        <f t="shared" si="0"/>
        <v>-840000</v>
      </c>
      <c r="G8" s="140">
        <f t="shared" si="1"/>
        <v>16</v>
      </c>
      <c r="H8" s="98" t="s">
        <v>25</v>
      </c>
      <c r="I8" s="88">
        <v>40000</v>
      </c>
      <c r="J8" s="124" t="s">
        <v>44</v>
      </c>
      <c r="K8" s="88" t="s">
        <v>56</v>
      </c>
      <c r="L8" s="88"/>
      <c r="M8" s="124"/>
      <c r="N8" s="88"/>
      <c r="O8" s="56">
        <v>4</v>
      </c>
      <c r="P8" s="128" t="s">
        <v>61</v>
      </c>
      <c r="Q8" s="122">
        <f>I8*O8</f>
        <v>160000</v>
      </c>
      <c r="T8" s="182" t="s">
        <v>91</v>
      </c>
      <c r="U8" s="181">
        <f>E5</f>
        <v>35725000</v>
      </c>
    </row>
    <row r="9" spans="1:21" ht="20.100000000000001" customHeight="1" x14ac:dyDescent="0.15">
      <c r="A9" s="280"/>
      <c r="B9" s="282"/>
      <c r="C9" s="141" t="s">
        <v>13</v>
      </c>
      <c r="D9" s="102">
        <v>0</v>
      </c>
      <c r="E9" s="177">
        <f>Q9</f>
        <v>40000</v>
      </c>
      <c r="F9" s="92">
        <f t="shared" si="0"/>
        <v>40000</v>
      </c>
      <c r="G9" s="140">
        <v>0</v>
      </c>
      <c r="H9" s="103" t="s">
        <v>8</v>
      </c>
      <c r="I9" s="86">
        <v>40000</v>
      </c>
      <c r="J9" s="142" t="s">
        <v>65</v>
      </c>
      <c r="K9" s="86" t="s">
        <v>56</v>
      </c>
      <c r="L9" s="86"/>
      <c r="M9" s="142"/>
      <c r="N9" s="86"/>
      <c r="O9" s="70">
        <v>1</v>
      </c>
      <c r="P9" s="127" t="s">
        <v>61</v>
      </c>
      <c r="Q9" s="122">
        <f>I9*O9</f>
        <v>40000</v>
      </c>
      <c r="U9" s="181">
        <f>U7-U8</f>
        <v>0</v>
      </c>
    </row>
    <row r="10" spans="1:21" ht="20.100000000000001" customHeight="1" x14ac:dyDescent="0.15">
      <c r="A10" s="252" t="s">
        <v>48</v>
      </c>
      <c r="B10" s="252"/>
      <c r="C10" s="252"/>
      <c r="D10" s="104">
        <f>D11</f>
        <v>35085300</v>
      </c>
      <c r="E10" s="82">
        <f>E11</f>
        <v>35496000</v>
      </c>
      <c r="F10" s="97">
        <f t="shared" si="0"/>
        <v>410700</v>
      </c>
      <c r="G10" s="133">
        <f t="shared" si="1"/>
        <v>101.17057571119528</v>
      </c>
      <c r="H10" s="103"/>
      <c r="I10" s="56"/>
      <c r="J10" s="126"/>
      <c r="K10" s="56"/>
      <c r="L10" s="56"/>
      <c r="M10" s="126"/>
      <c r="N10" s="56"/>
      <c r="O10" s="70"/>
      <c r="P10" s="127"/>
      <c r="Q10" s="143"/>
    </row>
    <row r="11" spans="1:21" ht="20.100000000000001" customHeight="1" x14ac:dyDescent="0.15">
      <c r="A11" s="278"/>
      <c r="B11" s="253" t="s">
        <v>30</v>
      </c>
      <c r="C11" s="253"/>
      <c r="D11" s="102">
        <f>D12+D14</f>
        <v>35085300</v>
      </c>
      <c r="E11" s="66">
        <f>E12+E14</f>
        <v>35496000</v>
      </c>
      <c r="F11" s="99">
        <f t="shared" si="0"/>
        <v>410700</v>
      </c>
      <c r="G11" s="135">
        <f t="shared" si="1"/>
        <v>101.17057571119528</v>
      </c>
      <c r="H11" s="103"/>
      <c r="I11" s="56"/>
      <c r="J11" s="126"/>
      <c r="K11" s="56"/>
      <c r="L11" s="56"/>
      <c r="M11" s="126"/>
      <c r="N11" s="56"/>
      <c r="O11" s="70"/>
      <c r="P11" s="127"/>
      <c r="Q11" s="143"/>
    </row>
    <row r="12" spans="1:21" ht="20.100000000000001" customHeight="1" x14ac:dyDescent="0.15">
      <c r="A12" s="279"/>
      <c r="B12" s="281"/>
      <c r="C12" s="218" t="s">
        <v>33</v>
      </c>
      <c r="D12" s="79">
        <v>11241000</v>
      </c>
      <c r="E12" s="79">
        <f>SUM(Q13:Q13)</f>
        <v>12096000</v>
      </c>
      <c r="F12" s="78">
        <f t="shared" si="0"/>
        <v>855000</v>
      </c>
      <c r="G12" s="136">
        <f t="shared" si="1"/>
        <v>107.60608486789431</v>
      </c>
      <c r="H12" s="80" t="s">
        <v>33</v>
      </c>
      <c r="I12" s="59"/>
      <c r="J12" s="199"/>
      <c r="K12" s="59"/>
      <c r="L12" s="59"/>
      <c r="M12" s="199"/>
      <c r="N12" s="59"/>
      <c r="O12" s="59"/>
      <c r="P12" s="131"/>
      <c r="Q12" s="144">
        <f>Q13</f>
        <v>12096000</v>
      </c>
    </row>
    <row r="13" spans="1:21" ht="20.100000000000001" customHeight="1" x14ac:dyDescent="0.15">
      <c r="A13" s="279"/>
      <c r="B13" s="283"/>
      <c r="C13" s="219"/>
      <c r="D13" s="63"/>
      <c r="E13" s="178"/>
      <c r="F13" s="64"/>
      <c r="G13" s="179"/>
      <c r="H13" s="65" t="s">
        <v>20</v>
      </c>
      <c r="I13" s="62">
        <v>3000</v>
      </c>
      <c r="J13" s="125" t="s">
        <v>65</v>
      </c>
      <c r="K13" s="62" t="s">
        <v>56</v>
      </c>
      <c r="L13" s="62">
        <v>14</v>
      </c>
      <c r="M13" s="125" t="s">
        <v>58</v>
      </c>
      <c r="N13" s="62" t="s">
        <v>56</v>
      </c>
      <c r="O13" s="62">
        <v>288</v>
      </c>
      <c r="P13" s="130" t="s">
        <v>61</v>
      </c>
      <c r="Q13" s="121">
        <f>I13*L13*O13</f>
        <v>12096000</v>
      </c>
    </row>
    <row r="14" spans="1:21" ht="20.100000000000001" customHeight="1" x14ac:dyDescent="0.15">
      <c r="A14" s="279"/>
      <c r="B14" s="283"/>
      <c r="C14" s="218" t="s">
        <v>37</v>
      </c>
      <c r="D14" s="101">
        <v>23844300</v>
      </c>
      <c r="E14" s="79">
        <f>Q14</f>
        <v>23400000</v>
      </c>
      <c r="F14" s="78">
        <f>E14-D14</f>
        <v>-444300</v>
      </c>
      <c r="G14" s="136">
        <f>E14/D14*100</f>
        <v>98.13666159207861</v>
      </c>
      <c r="H14" s="80" t="s">
        <v>37</v>
      </c>
      <c r="I14" s="59"/>
      <c r="J14" s="217"/>
      <c r="K14" s="59"/>
      <c r="L14" s="59"/>
      <c r="M14" s="217"/>
      <c r="N14" s="59"/>
      <c r="O14" s="59"/>
      <c r="P14" s="129"/>
      <c r="Q14" s="145">
        <f>SUM(Q15)</f>
        <v>23400000</v>
      </c>
    </row>
    <row r="15" spans="1:21" ht="20.100000000000001" customHeight="1" x14ac:dyDescent="0.15">
      <c r="A15" s="279"/>
      <c r="B15" s="283"/>
      <c r="C15" s="219"/>
      <c r="D15" s="63"/>
      <c r="E15" s="178"/>
      <c r="F15" s="64"/>
      <c r="G15" s="179"/>
      <c r="H15" s="65" t="s">
        <v>17</v>
      </c>
      <c r="I15" s="62">
        <v>6000</v>
      </c>
      <c r="J15" s="125" t="s">
        <v>65</v>
      </c>
      <c r="K15" s="62" t="s">
        <v>56</v>
      </c>
      <c r="L15" s="62">
        <v>75</v>
      </c>
      <c r="M15" s="180" t="s">
        <v>58</v>
      </c>
      <c r="N15" s="62"/>
      <c r="O15" s="62">
        <v>52</v>
      </c>
      <c r="P15" s="125" t="s">
        <v>66</v>
      </c>
      <c r="Q15" s="121">
        <f>I15*O15*L15</f>
        <v>23400000</v>
      </c>
    </row>
    <row r="16" spans="1:21" ht="20.100000000000001" customHeight="1" x14ac:dyDescent="0.15">
      <c r="A16" s="279"/>
      <c r="B16" s="283"/>
      <c r="C16" s="219"/>
      <c r="D16" s="63"/>
      <c r="E16" s="178"/>
      <c r="F16" s="64"/>
      <c r="G16" s="146"/>
      <c r="H16" s="65" t="s">
        <v>43</v>
      </c>
      <c r="I16" s="70">
        <v>0</v>
      </c>
      <c r="J16" s="153" t="s">
        <v>65</v>
      </c>
      <c r="K16" s="70" t="s">
        <v>56</v>
      </c>
      <c r="L16" s="70">
        <v>1</v>
      </c>
      <c r="M16" s="153" t="s">
        <v>58</v>
      </c>
      <c r="N16" s="70"/>
      <c r="O16" s="70"/>
      <c r="P16" s="154"/>
      <c r="Q16" s="155">
        <f>I16*L16</f>
        <v>0</v>
      </c>
    </row>
    <row r="17" spans="1:17" ht="20.100000000000001" customHeight="1" x14ac:dyDescent="0.15">
      <c r="A17" s="284" t="s">
        <v>29</v>
      </c>
      <c r="B17" s="285"/>
      <c r="C17" s="277"/>
      <c r="D17" s="105">
        <f>D18</f>
        <v>1808700</v>
      </c>
      <c r="E17" s="105">
        <f>E18</f>
        <v>29000</v>
      </c>
      <c r="F17" s="97">
        <f>E17-D17</f>
        <v>-1779700</v>
      </c>
      <c r="G17" s="134">
        <f>E17/D17*100</f>
        <v>1.6033615303809363</v>
      </c>
      <c r="H17" s="106"/>
      <c r="I17" s="96"/>
      <c r="J17" s="152"/>
      <c r="K17" s="70"/>
      <c r="L17" s="51"/>
      <c r="M17" s="152"/>
      <c r="N17" s="51"/>
      <c r="O17" s="51"/>
      <c r="P17" s="127"/>
      <c r="Q17" s="158"/>
    </row>
    <row r="18" spans="1:17" ht="20.100000000000001" customHeight="1" x14ac:dyDescent="0.15">
      <c r="A18" s="267"/>
      <c r="B18" s="276" t="s">
        <v>29</v>
      </c>
      <c r="C18" s="277"/>
      <c r="D18" s="107">
        <f>D19+D20</f>
        <v>1808700</v>
      </c>
      <c r="E18" s="107">
        <f>Q18</f>
        <v>29000</v>
      </c>
      <c r="F18" s="99">
        <f>E18-D18</f>
        <v>-1779700</v>
      </c>
      <c r="G18" s="135">
        <f>E18/D18*100</f>
        <v>1.6033615303809363</v>
      </c>
      <c r="H18" s="98" t="s">
        <v>6</v>
      </c>
      <c r="I18" s="88"/>
      <c r="J18" s="124"/>
      <c r="K18" s="70"/>
      <c r="L18" s="88"/>
      <c r="M18" s="124"/>
      <c r="N18" s="88"/>
      <c r="O18" s="56"/>
      <c r="P18" s="128"/>
      <c r="Q18" s="155">
        <f>Q19+Q20+Q21</f>
        <v>29000</v>
      </c>
    </row>
    <row r="19" spans="1:17" ht="20.100000000000001" customHeight="1" x14ac:dyDescent="0.15">
      <c r="A19" s="268"/>
      <c r="B19" s="259"/>
      <c r="C19" s="81" t="s">
        <v>53</v>
      </c>
      <c r="D19" s="40">
        <v>0</v>
      </c>
      <c r="E19" s="40">
        <f>I19*O19</f>
        <v>24730</v>
      </c>
      <c r="F19" s="92">
        <f>E19-D19</f>
        <v>24730</v>
      </c>
      <c r="G19" s="135">
        <v>0</v>
      </c>
      <c r="H19" s="83" t="s">
        <v>53</v>
      </c>
      <c r="I19" s="88">
        <v>24730</v>
      </c>
      <c r="J19" s="124" t="s">
        <v>44</v>
      </c>
      <c r="K19" s="88" t="s">
        <v>56</v>
      </c>
      <c r="L19" s="88"/>
      <c r="M19" s="124"/>
      <c r="N19" s="88"/>
      <c r="O19" s="56">
        <v>1</v>
      </c>
      <c r="P19" s="128" t="s">
        <v>61</v>
      </c>
      <c r="Q19" s="155">
        <f>I19*O19</f>
        <v>24730</v>
      </c>
    </row>
    <row r="20" spans="1:17" ht="20.100000000000001" customHeight="1" x14ac:dyDescent="0.15">
      <c r="A20" s="268"/>
      <c r="B20" s="265"/>
      <c r="C20" s="108" t="s">
        <v>54</v>
      </c>
      <c r="D20" s="79">
        <v>1808700</v>
      </c>
      <c r="E20" s="79">
        <f>Q20</f>
        <v>4270</v>
      </c>
      <c r="F20" s="78">
        <f>E20-D20</f>
        <v>-1804430</v>
      </c>
      <c r="G20" s="136">
        <f>E20/D20*100</f>
        <v>0.23608116326643444</v>
      </c>
      <c r="H20" s="80" t="s">
        <v>35</v>
      </c>
      <c r="I20" s="59">
        <v>2135</v>
      </c>
      <c r="J20" s="187" t="s">
        <v>65</v>
      </c>
      <c r="K20" s="62" t="s">
        <v>96</v>
      </c>
      <c r="L20" s="59"/>
      <c r="M20" s="187"/>
      <c r="N20" s="59"/>
      <c r="O20" s="59">
        <v>2</v>
      </c>
      <c r="P20" s="131" t="s">
        <v>61</v>
      </c>
      <c r="Q20" s="188">
        <f>I20*O20</f>
        <v>4270</v>
      </c>
    </row>
    <row r="21" spans="1:17" s="185" customFormat="1" ht="20.100000000000001" customHeight="1" x14ac:dyDescent="0.15">
      <c r="A21" s="269"/>
      <c r="B21" s="266"/>
      <c r="C21" s="208"/>
      <c r="D21" s="186"/>
      <c r="E21" s="201"/>
      <c r="F21" s="202"/>
      <c r="G21" s="203"/>
      <c r="H21" s="204" t="s">
        <v>94</v>
      </c>
      <c r="I21" s="205">
        <v>0</v>
      </c>
      <c r="J21" s="206" t="s">
        <v>95</v>
      </c>
      <c r="K21" s="200" t="s">
        <v>56</v>
      </c>
      <c r="L21" s="200"/>
      <c r="M21" s="206"/>
      <c r="N21" s="200"/>
      <c r="O21" s="200">
        <v>0</v>
      </c>
      <c r="P21" s="206" t="s">
        <v>97</v>
      </c>
      <c r="Q21" s="207">
        <v>0</v>
      </c>
    </row>
  </sheetData>
  <mergeCells count="20">
    <mergeCell ref="B19:B21"/>
    <mergeCell ref="A18:A21"/>
    <mergeCell ref="A5:C5"/>
    <mergeCell ref="A10:C10"/>
    <mergeCell ref="A6:C6"/>
    <mergeCell ref="B7:C7"/>
    <mergeCell ref="A7:A9"/>
    <mergeCell ref="B8:B9"/>
    <mergeCell ref="A11:A16"/>
    <mergeCell ref="B12:B16"/>
    <mergeCell ref="A17:C17"/>
    <mergeCell ref="B18:C18"/>
    <mergeCell ref="B11:C11"/>
    <mergeCell ref="A1:P1"/>
    <mergeCell ref="A3:C3"/>
    <mergeCell ref="F3:G3"/>
    <mergeCell ref="H3:Q4"/>
    <mergeCell ref="P2:Q2"/>
    <mergeCell ref="D3:D4"/>
    <mergeCell ref="E3:E4"/>
  </mergeCells>
  <phoneticPr fontId="22" type="noConversion"/>
  <pageMargins left="0.78740157480314965" right="0.78740157480314965" top="0.98425196850393704" bottom="0.98425196850393704" header="0.51181102362204722" footer="0.51181102362204722"/>
  <pageSetup paperSize="9" scale="80" firstPageNumber="71" orientation="landscape" useFirstPageNumber="1" r:id="rId1"/>
  <headerFooter>
    <oddFooter>&amp;R참좋은노인복지센터 (2020. 11.16)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showGridLines="0" view="pageBreakPreview" zoomScale="120" zoomScaleSheetLayoutView="120" workbookViewId="0">
      <selection activeCell="J10" sqref="J10"/>
    </sheetView>
  </sheetViews>
  <sheetFormatPr defaultRowHeight="13.5" x14ac:dyDescent="0.15"/>
  <cols>
    <col min="1" max="2" width="14.88671875" style="13" customWidth="1"/>
    <col min="3" max="5" width="17.109375" style="13" customWidth="1"/>
  </cols>
  <sheetData>
    <row r="1" spans="1:5" ht="39" customHeight="1" x14ac:dyDescent="0.15">
      <c r="A1" s="310" t="s">
        <v>19</v>
      </c>
      <c r="B1" s="310"/>
      <c r="C1" s="310"/>
      <c r="D1" s="310"/>
      <c r="E1" s="310"/>
    </row>
    <row r="2" spans="1:5" ht="21" customHeight="1" x14ac:dyDescent="0.15">
      <c r="A2" s="43" t="s">
        <v>4</v>
      </c>
      <c r="B2" s="43"/>
      <c r="C2" s="43"/>
      <c r="D2" s="43"/>
      <c r="E2" s="43"/>
    </row>
    <row r="3" spans="1:5" ht="21" customHeight="1" x14ac:dyDescent="0.15">
      <c r="A3" s="43" t="s">
        <v>28</v>
      </c>
      <c r="B3" s="43"/>
      <c r="C3" s="43"/>
      <c r="D3" s="43"/>
      <c r="E3" s="43"/>
    </row>
    <row r="4" spans="1:5" ht="14.25" customHeight="1" thickBot="1" x14ac:dyDescent="0.2">
      <c r="A4" s="210"/>
      <c r="B4" s="210"/>
      <c r="C4" s="210"/>
      <c r="D4" s="210"/>
      <c r="E4" s="34" t="s">
        <v>23</v>
      </c>
    </row>
    <row r="5" spans="1:5" ht="21" customHeight="1" thickBot="1" x14ac:dyDescent="0.2">
      <c r="A5" s="311" t="s">
        <v>108</v>
      </c>
      <c r="B5" s="307" t="s">
        <v>109</v>
      </c>
      <c r="C5" s="212" t="s">
        <v>77</v>
      </c>
      <c r="D5" s="212" t="s">
        <v>92</v>
      </c>
      <c r="E5" s="313" t="s">
        <v>36</v>
      </c>
    </row>
    <row r="6" spans="1:5" ht="21" customHeight="1" thickTop="1" thickBot="1" x14ac:dyDescent="0.2">
      <c r="A6" s="312"/>
      <c r="B6" s="308"/>
      <c r="C6" s="41" t="s">
        <v>78</v>
      </c>
      <c r="D6" s="41" t="s">
        <v>79</v>
      </c>
      <c r="E6" s="314"/>
    </row>
    <row r="7" spans="1:5" ht="21" customHeight="1" thickTop="1" x14ac:dyDescent="0.15">
      <c r="A7" s="300" t="s">
        <v>111</v>
      </c>
      <c r="B7" s="309" t="s">
        <v>110</v>
      </c>
      <c r="C7" s="175">
        <f>세입예산!D6</f>
        <v>37524000</v>
      </c>
      <c r="D7" s="175">
        <f>세입예산!E6</f>
        <v>35496000</v>
      </c>
      <c r="E7" s="213">
        <f>D7-C7</f>
        <v>-2028000</v>
      </c>
    </row>
    <row r="8" spans="1:5" ht="21" customHeight="1" x14ac:dyDescent="0.15">
      <c r="A8" s="301"/>
      <c r="B8" s="286"/>
      <c r="C8" s="291" t="s">
        <v>98</v>
      </c>
      <c r="D8" s="292"/>
      <c r="E8" s="293"/>
    </row>
    <row r="9" spans="1:5" ht="21" customHeight="1" x14ac:dyDescent="0.15">
      <c r="A9" s="303" t="s">
        <v>68</v>
      </c>
      <c r="B9" s="305" t="s">
        <v>68</v>
      </c>
      <c r="C9" s="183">
        <f>세입예산!D10</f>
        <v>341300</v>
      </c>
      <c r="D9" s="190">
        <f>세입예산!E10</f>
        <v>200000</v>
      </c>
      <c r="E9" s="214">
        <f>D9-C9</f>
        <v>-141300</v>
      </c>
    </row>
    <row r="10" spans="1:5" ht="21" customHeight="1" x14ac:dyDescent="0.15">
      <c r="A10" s="302"/>
      <c r="B10" s="306"/>
      <c r="C10" s="291" t="s">
        <v>102</v>
      </c>
      <c r="D10" s="292"/>
      <c r="E10" s="293"/>
    </row>
    <row r="11" spans="1:5" ht="21" customHeight="1" x14ac:dyDescent="0.15">
      <c r="A11" s="303" t="s">
        <v>99</v>
      </c>
      <c r="B11" s="305" t="s">
        <v>112</v>
      </c>
      <c r="C11" s="191">
        <f>세입예산!D13</f>
        <v>24715</v>
      </c>
      <c r="D11" s="191">
        <f>세입예산!E13</f>
        <v>24730</v>
      </c>
      <c r="E11" s="214">
        <f>D11-C11</f>
        <v>15</v>
      </c>
    </row>
    <row r="12" spans="1:5" ht="21" customHeight="1" x14ac:dyDescent="0.15">
      <c r="A12" s="302"/>
      <c r="B12" s="306"/>
      <c r="C12" s="291" t="s">
        <v>103</v>
      </c>
      <c r="D12" s="292"/>
      <c r="E12" s="293"/>
    </row>
    <row r="13" spans="1:5" ht="21" customHeight="1" x14ac:dyDescent="0.15">
      <c r="A13" s="315" t="s">
        <v>93</v>
      </c>
      <c r="B13" s="305" t="s">
        <v>113</v>
      </c>
      <c r="C13" s="192">
        <f>세입예산!D17</f>
        <v>3985</v>
      </c>
      <c r="D13" s="184">
        <f>세입예산!E17</f>
        <v>4270</v>
      </c>
      <c r="E13" s="215">
        <f>D13-C13</f>
        <v>285</v>
      </c>
    </row>
    <row r="14" spans="1:5" ht="21" customHeight="1" thickBot="1" x14ac:dyDescent="0.2">
      <c r="A14" s="316"/>
      <c r="B14" s="287"/>
      <c r="C14" s="297" t="s">
        <v>104</v>
      </c>
      <c r="D14" s="298"/>
      <c r="E14" s="299"/>
    </row>
    <row r="15" spans="1:5" ht="21" customHeight="1" x14ac:dyDescent="0.15">
      <c r="A15" s="211"/>
      <c r="B15" s="211"/>
      <c r="C15" s="211"/>
      <c r="D15" s="211"/>
      <c r="E15" s="211"/>
    </row>
    <row r="16" spans="1:5" ht="21" customHeight="1" x14ac:dyDescent="0.15">
      <c r="A16" s="43" t="s">
        <v>76</v>
      </c>
      <c r="B16" s="43"/>
      <c r="C16" s="43"/>
      <c r="D16" s="43"/>
      <c r="E16" s="43"/>
    </row>
    <row r="17" spans="1:5" ht="14.25" customHeight="1" thickBot="1" x14ac:dyDescent="0.2">
      <c r="A17" s="210"/>
      <c r="B17" s="210"/>
      <c r="C17" s="210"/>
      <c r="D17" s="210"/>
      <c r="E17" s="34" t="s">
        <v>23</v>
      </c>
    </row>
    <row r="18" spans="1:5" ht="21" customHeight="1" thickBot="1" x14ac:dyDescent="0.2">
      <c r="A18" s="311" t="s">
        <v>108</v>
      </c>
      <c r="B18" s="307" t="s">
        <v>109</v>
      </c>
      <c r="C18" s="212" t="s">
        <v>77</v>
      </c>
      <c r="D18" s="212" t="s">
        <v>92</v>
      </c>
      <c r="E18" s="313" t="s">
        <v>36</v>
      </c>
    </row>
    <row r="19" spans="1:5" ht="21" customHeight="1" thickTop="1" thickBot="1" x14ac:dyDescent="0.2">
      <c r="A19" s="312"/>
      <c r="B19" s="308"/>
      <c r="C19" s="41" t="s">
        <v>78</v>
      </c>
      <c r="D19" s="41" t="s">
        <v>79</v>
      </c>
      <c r="E19" s="314"/>
    </row>
    <row r="20" spans="1:5" ht="21" customHeight="1" thickTop="1" x14ac:dyDescent="0.15">
      <c r="A20" s="300" t="s">
        <v>100</v>
      </c>
      <c r="B20" s="309" t="s">
        <v>114</v>
      </c>
      <c r="C20" s="175">
        <f>세출예산!D8</f>
        <v>1000000</v>
      </c>
      <c r="D20" s="175">
        <f>세출예산!E8</f>
        <v>160000</v>
      </c>
      <c r="E20" s="213">
        <f>D20-C20</f>
        <v>-840000</v>
      </c>
    </row>
    <row r="21" spans="1:5" ht="21" customHeight="1" x14ac:dyDescent="0.15">
      <c r="A21" s="301"/>
      <c r="B21" s="286"/>
      <c r="C21" s="291" t="s">
        <v>122</v>
      </c>
      <c r="D21" s="292"/>
      <c r="E21" s="293"/>
    </row>
    <row r="22" spans="1:5" ht="21" customHeight="1" x14ac:dyDescent="0.15">
      <c r="A22" s="301"/>
      <c r="B22" s="305" t="s">
        <v>115</v>
      </c>
      <c r="C22" s="209">
        <f>세출예산!D9</f>
        <v>0</v>
      </c>
      <c r="D22" s="209">
        <f>세출예산!E9</f>
        <v>40000</v>
      </c>
      <c r="E22" s="214">
        <f>D22-C22</f>
        <v>40000</v>
      </c>
    </row>
    <row r="23" spans="1:5" ht="21" customHeight="1" x14ac:dyDescent="0.15">
      <c r="A23" s="302"/>
      <c r="B23" s="306"/>
      <c r="C23" s="291" t="s">
        <v>123</v>
      </c>
      <c r="D23" s="292"/>
      <c r="E23" s="293"/>
    </row>
    <row r="24" spans="1:5" ht="21" customHeight="1" x14ac:dyDescent="0.15">
      <c r="A24" s="303" t="s">
        <v>119</v>
      </c>
      <c r="B24" s="305" t="s">
        <v>116</v>
      </c>
      <c r="C24" s="183">
        <f>세출예산!D12</f>
        <v>11241000</v>
      </c>
      <c r="D24" s="192">
        <f>세출예산!E12</f>
        <v>12096000</v>
      </c>
      <c r="E24" s="215">
        <f>D24-C24</f>
        <v>855000</v>
      </c>
    </row>
    <row r="25" spans="1:5" ht="21" customHeight="1" x14ac:dyDescent="0.15">
      <c r="A25" s="301"/>
      <c r="B25" s="306"/>
      <c r="C25" s="288" t="s">
        <v>121</v>
      </c>
      <c r="D25" s="289"/>
      <c r="E25" s="290"/>
    </row>
    <row r="26" spans="1:5" ht="21" customHeight="1" x14ac:dyDescent="0.15">
      <c r="A26" s="301"/>
      <c r="B26" s="286" t="s">
        <v>117</v>
      </c>
      <c r="C26" s="191">
        <f>세출예산!D14</f>
        <v>23844300</v>
      </c>
      <c r="D26" s="216">
        <f>세출예산!E14</f>
        <v>23400000</v>
      </c>
      <c r="E26" s="214">
        <f>D26-C26</f>
        <v>-444300</v>
      </c>
    </row>
    <row r="27" spans="1:5" ht="21" customHeight="1" x14ac:dyDescent="0.15">
      <c r="A27" s="302"/>
      <c r="B27" s="306"/>
      <c r="C27" s="291" t="s">
        <v>124</v>
      </c>
      <c r="D27" s="292"/>
      <c r="E27" s="293"/>
    </row>
    <row r="28" spans="1:5" ht="21" customHeight="1" x14ac:dyDescent="0.15">
      <c r="A28" s="301" t="s">
        <v>101</v>
      </c>
      <c r="B28" s="305" t="s">
        <v>118</v>
      </c>
      <c r="C28" s="192">
        <f>세출예산!D19</f>
        <v>0</v>
      </c>
      <c r="D28" s="192">
        <f>세출예산!E19</f>
        <v>24730</v>
      </c>
      <c r="E28" s="215">
        <f>D28-C28</f>
        <v>24730</v>
      </c>
    </row>
    <row r="29" spans="1:5" ht="21" customHeight="1" x14ac:dyDescent="0.15">
      <c r="A29" s="301"/>
      <c r="B29" s="306"/>
      <c r="C29" s="291" t="s">
        <v>120</v>
      </c>
      <c r="D29" s="292"/>
      <c r="E29" s="293"/>
    </row>
    <row r="30" spans="1:5" ht="21" customHeight="1" x14ac:dyDescent="0.15">
      <c r="A30" s="301"/>
      <c r="B30" s="286" t="s">
        <v>94</v>
      </c>
      <c r="C30" s="190">
        <f>세출예산!D20</f>
        <v>1808700</v>
      </c>
      <c r="D30" s="190">
        <f>세출예산!E20</f>
        <v>4270</v>
      </c>
      <c r="E30" s="214">
        <f>D30-C30</f>
        <v>-1804430</v>
      </c>
    </row>
    <row r="31" spans="1:5" ht="21" customHeight="1" thickBot="1" x14ac:dyDescent="0.2">
      <c r="A31" s="304"/>
      <c r="B31" s="287"/>
      <c r="C31" s="294" t="s">
        <v>105</v>
      </c>
      <c r="D31" s="295"/>
      <c r="E31" s="296"/>
    </row>
    <row r="32" spans="1:5" ht="21" customHeight="1" x14ac:dyDescent="0.15"/>
    <row r="33" ht="21" customHeight="1" x14ac:dyDescent="0.15"/>
    <row r="34" ht="21" customHeight="1" x14ac:dyDescent="0.15"/>
  </sheetData>
  <mergeCells count="34">
    <mergeCell ref="A1:E1"/>
    <mergeCell ref="A5:A6"/>
    <mergeCell ref="E5:E6"/>
    <mergeCell ref="A18:A19"/>
    <mergeCell ref="E18:E19"/>
    <mergeCell ref="A7:A8"/>
    <mergeCell ref="A9:A10"/>
    <mergeCell ref="A11:A12"/>
    <mergeCell ref="A13:A14"/>
    <mergeCell ref="C8:E8"/>
    <mergeCell ref="C10:E10"/>
    <mergeCell ref="B5:B6"/>
    <mergeCell ref="B7:B8"/>
    <mergeCell ref="B9:B10"/>
    <mergeCell ref="C12:E12"/>
    <mergeCell ref="C14:E14"/>
    <mergeCell ref="A20:A23"/>
    <mergeCell ref="A24:A27"/>
    <mergeCell ref="A28:A31"/>
    <mergeCell ref="C23:E23"/>
    <mergeCell ref="C27:E27"/>
    <mergeCell ref="B11:B12"/>
    <mergeCell ref="B13:B14"/>
    <mergeCell ref="B18:B19"/>
    <mergeCell ref="B20:B21"/>
    <mergeCell ref="B22:B23"/>
    <mergeCell ref="B24:B25"/>
    <mergeCell ref="B26:B27"/>
    <mergeCell ref="B28:B29"/>
    <mergeCell ref="B30:B31"/>
    <mergeCell ref="C25:E25"/>
    <mergeCell ref="C29:E29"/>
    <mergeCell ref="C21:E21"/>
    <mergeCell ref="C31:E31"/>
  </mergeCells>
  <phoneticPr fontId="22" type="noConversion"/>
  <pageMargins left="0.78740157480314965" right="0.74803149606299213" top="0.98425196850393704" bottom="0.98425196850393704" header="0.51181102362204722" footer="0.51181102362204722"/>
  <pageSetup paperSize="9" scale="92" firstPageNumber="72" orientation="portrait" useFirstPageNumber="1" r:id="rId1"/>
  <headerFooter>
    <oddFooter>&amp;R참좋은노인복지센터 (2020. 11.16)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추경예산총괄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추경예산총괄!Consolidate_Area</vt:lpstr>
      <vt:lpstr>표지!Consolidate_Area</vt:lpstr>
      <vt:lpstr>세입예산!Print_Area</vt:lpstr>
      <vt:lpstr>세출예산!Print_Area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66</cp:revision>
  <cp:lastPrinted>2020-11-17T05:09:07Z</cp:lastPrinted>
  <dcterms:created xsi:type="dcterms:W3CDTF">2016-12-07T07:13:09Z</dcterms:created>
  <dcterms:modified xsi:type="dcterms:W3CDTF">2020-11-20T10:23:47Z</dcterms:modified>
</cp:coreProperties>
</file>