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user\Desktop\결산추경 및 최초예산\결산추경\"/>
    </mc:Choice>
  </mc:AlternateContent>
  <xr:revisionPtr revIDLastSave="0" documentId="13_ncr:1_{84B9AA59-399B-4FF5-99A4-6CA0558F5A0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표지" sheetId="1" r:id="rId1"/>
    <sheet name="예산총칙" sheetId="2" r:id="rId2"/>
    <sheet name="추경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세입예산!$A$1:$P$23</definedName>
    <definedName name="_xlnm.Consolidate_Area" localSheetId="4">세출예산!$A$1:$P$24</definedName>
    <definedName name="_xlnm.Consolidate_Area" localSheetId="5">예산증감내용!$A$1:$E$17</definedName>
    <definedName name="_xlnm.Consolidate_Area" localSheetId="2">추경예산총괄!$A$1:$E$18</definedName>
    <definedName name="_xlnm.Consolidate_Area" localSheetId="0">표지!$A$1:$A$12</definedName>
    <definedName name="_xlnm.Consolidate_Area">#REF!</definedName>
    <definedName name="_xlnm.Print_Area" localSheetId="3">세입예산!$A$1:$Q$22</definedName>
    <definedName name="_xlnm.Print_Area" localSheetId="4">세출예산!$A$1:$Q$24</definedName>
    <definedName name="_xlnm.Print_Area" localSheetId="5">예산증감내용!$A$1:$E$21</definedName>
    <definedName name="_xlnm.Print_Area" localSheetId="0">표지!$A$1:$A$9</definedName>
  </definedNames>
  <calcPr calcId="181029"/>
</workbook>
</file>

<file path=xl/calcChain.xml><?xml version="1.0" encoding="utf-8"?>
<calcChain xmlns="http://schemas.openxmlformats.org/spreadsheetml/2006/main">
  <c r="Q18" i="5" l="1"/>
  <c r="Q17" i="5"/>
  <c r="Q16" i="5" l="1"/>
  <c r="C20" i="6"/>
  <c r="C18" i="6"/>
  <c r="Q24" i="5" l="1"/>
  <c r="D5" i="3" l="1"/>
  <c r="C5" i="3"/>
  <c r="C16" i="6"/>
  <c r="C14" i="6"/>
  <c r="D7" i="6"/>
  <c r="C7" i="6"/>
  <c r="F5" i="4"/>
  <c r="D5" i="4"/>
  <c r="E5" i="4"/>
  <c r="Q12" i="4" l="1"/>
  <c r="Q11" i="4"/>
  <c r="Q10" i="4" s="1"/>
  <c r="Q13" i="5" l="1"/>
  <c r="Q15" i="4"/>
  <c r="E15" i="4" s="1"/>
  <c r="E14" i="4" s="1"/>
  <c r="E13" i="4" l="1"/>
  <c r="F15" i="4"/>
  <c r="D7" i="3" l="1"/>
  <c r="D14" i="4"/>
  <c r="D13" i="4" l="1"/>
  <c r="E7" i="6" s="1"/>
  <c r="F14" i="4"/>
  <c r="D8" i="4"/>
  <c r="C7" i="3" l="1"/>
  <c r="E7" i="3" s="1"/>
  <c r="F13" i="4"/>
  <c r="E19" i="4"/>
  <c r="Q19" i="4"/>
  <c r="Q8" i="5"/>
  <c r="Q22" i="4" l="1"/>
  <c r="D21" i="5"/>
  <c r="D7" i="5"/>
  <c r="D6" i="5" s="1"/>
  <c r="D21" i="4"/>
  <c r="D20" i="4" s="1"/>
  <c r="D17" i="4"/>
  <c r="D16" i="4" s="1"/>
  <c r="D20" i="5" l="1"/>
  <c r="D11" i="5"/>
  <c r="D10" i="5" s="1"/>
  <c r="D7" i="4"/>
  <c r="D6" i="4" s="1"/>
  <c r="Q23" i="5"/>
  <c r="E23" i="5" s="1"/>
  <c r="D20" i="6" s="1"/>
  <c r="E20" i="6" s="1"/>
  <c r="Q22" i="5"/>
  <c r="E22" i="5"/>
  <c r="Q19" i="5"/>
  <c r="Q15" i="5" s="1"/>
  <c r="Q14" i="5"/>
  <c r="Q9" i="5"/>
  <c r="E9" i="5" s="1"/>
  <c r="E8" i="5"/>
  <c r="D14" i="6" s="1"/>
  <c r="E14" i="6" s="1"/>
  <c r="E22" i="4"/>
  <c r="Q18" i="4"/>
  <c r="E18" i="4" s="1"/>
  <c r="E10" i="4"/>
  <c r="Q9" i="4"/>
  <c r="C15" i="3"/>
  <c r="C9" i="3"/>
  <c r="C8" i="3"/>
  <c r="Q12" i="5" l="1"/>
  <c r="E12" i="5" s="1"/>
  <c r="F12" i="5" s="1"/>
  <c r="D18" i="6"/>
  <c r="E18" i="6" s="1"/>
  <c r="E21" i="5"/>
  <c r="E9" i="4"/>
  <c r="E8" i="4" s="1"/>
  <c r="Q8" i="4"/>
  <c r="C16" i="3"/>
  <c r="C17" i="3"/>
  <c r="Q21" i="5"/>
  <c r="C6" i="3"/>
  <c r="E15" i="5"/>
  <c r="D16" i="6" s="1"/>
  <c r="E16" i="6" s="1"/>
  <c r="F22" i="5"/>
  <c r="D5" i="5"/>
  <c r="G10" i="4"/>
  <c r="F10" i="4"/>
  <c r="G22" i="4"/>
  <c r="F22" i="4"/>
  <c r="E21" i="4"/>
  <c r="G21" i="4" s="1"/>
  <c r="F18" i="4"/>
  <c r="E17" i="4"/>
  <c r="G19" i="4"/>
  <c r="F19" i="4"/>
  <c r="F9" i="5"/>
  <c r="G8" i="5"/>
  <c r="F8" i="5"/>
  <c r="E7" i="5"/>
  <c r="E20" i="5" l="1"/>
  <c r="E7" i="4"/>
  <c r="G7" i="4" s="1"/>
  <c r="F9" i="4"/>
  <c r="G9" i="4"/>
  <c r="C14" i="3"/>
  <c r="F8" i="4"/>
  <c r="G8" i="4"/>
  <c r="G23" i="5"/>
  <c r="F23" i="5"/>
  <c r="G21" i="5"/>
  <c r="F21" i="5"/>
  <c r="D17" i="3"/>
  <c r="E17" i="3" s="1"/>
  <c r="G20" i="5"/>
  <c r="F15" i="5"/>
  <c r="G15" i="5"/>
  <c r="E11" i="5"/>
  <c r="D16" i="3" s="1"/>
  <c r="F20" i="5"/>
  <c r="F21" i="4"/>
  <c r="G12" i="5"/>
  <c r="E20" i="4"/>
  <c r="F17" i="4"/>
  <c r="E16" i="4"/>
  <c r="G17" i="4"/>
  <c r="F7" i="5"/>
  <c r="E6" i="5"/>
  <c r="G7" i="5"/>
  <c r="D15" i="3"/>
  <c r="E6" i="4" l="1"/>
  <c r="D6" i="3" s="1"/>
  <c r="E6" i="3" s="1"/>
  <c r="F7" i="4"/>
  <c r="E10" i="5"/>
  <c r="G10" i="5" s="1"/>
  <c r="F11" i="5"/>
  <c r="F6" i="4"/>
  <c r="G20" i="4"/>
  <c r="G11" i="5"/>
  <c r="D9" i="3"/>
  <c r="F20" i="4"/>
  <c r="E16" i="3"/>
  <c r="E15" i="3"/>
  <c r="D14" i="3"/>
  <c r="E14" i="3" s="1"/>
  <c r="G16" i="4"/>
  <c r="D8" i="3"/>
  <c r="E8" i="3" s="1"/>
  <c r="F16" i="4"/>
  <c r="F6" i="5"/>
  <c r="G6" i="5"/>
  <c r="G6" i="4" l="1"/>
  <c r="G5" i="4"/>
  <c r="E5" i="5"/>
  <c r="S10" i="5" s="1"/>
  <c r="F10" i="5"/>
  <c r="E9" i="3"/>
  <c r="E5" i="3"/>
  <c r="F5" i="5" l="1"/>
  <c r="G5" i="5"/>
</calcChain>
</file>

<file path=xl/sharedStrings.xml><?xml version="1.0" encoding="utf-8"?>
<sst xmlns="http://schemas.openxmlformats.org/spreadsheetml/2006/main" count="219" uniqueCount="116">
  <si>
    <t xml:space="preserve">5. 국시비보조금, 후원금, 전입금 등의 세입이 증가 할 경우 세입세출예산을 </t>
  </si>
  <si>
    <t>3. 본 예산은 사회복지법인 재무회계규칙 제 2장 예산과결산에 의거 편성하며 집행한다.</t>
  </si>
  <si>
    <t xml:space="preserve">4. 국시비보조금, 후원금, 전입금 등의 세입이 감소할 경우 기존사업을 축소할 수 </t>
  </si>
  <si>
    <t>잡       수      입</t>
  </si>
  <si>
    <t xml:space="preserve">   있다.</t>
  </si>
  <si>
    <t>예비비및기타</t>
  </si>
  <si>
    <t xml:space="preserve">제세공과금 </t>
  </si>
  <si>
    <t>경상보조금수입</t>
  </si>
  <si>
    <t>도시락보조금</t>
  </si>
  <si>
    <t>산출근거</t>
  </si>
  <si>
    <t>전년도 이월금</t>
  </si>
  <si>
    <t>제세공과금</t>
  </si>
  <si>
    <t>보조금수입</t>
  </si>
  <si>
    <t>잡      수      입</t>
  </si>
  <si>
    <t>밑반찬지원서비스(보조금)</t>
  </si>
  <si>
    <t>사회복지법인 무일복지재단</t>
  </si>
  <si>
    <t xml:space="preserve"> 예산 증감사항 및 주요내용</t>
  </si>
  <si>
    <t>도시락지원서비스(보조금)</t>
  </si>
  <si>
    <t>이      월      금</t>
  </si>
  <si>
    <t xml:space="preserve">   초과할 수 있다.</t>
  </si>
  <si>
    <t>(단위 : 원)</t>
  </si>
  <si>
    <t>총        계</t>
  </si>
  <si>
    <t>수용비 및 수수료</t>
  </si>
  <si>
    <t>총       계</t>
  </si>
  <si>
    <t xml:space="preserve"> 예  산  총  칙</t>
  </si>
  <si>
    <t>○ 세입의 주요내용</t>
  </si>
  <si>
    <t>예비비 및 기타</t>
  </si>
  <si>
    <t>일상생활지원사업비</t>
  </si>
  <si>
    <t>기타예금이자수입</t>
  </si>
  <si>
    <t>도시락지원서비스</t>
  </si>
  <si>
    <t>전년도이월금(자부담)</t>
  </si>
  <si>
    <t>반환금(예금이자수입)</t>
  </si>
  <si>
    <t>증 감(B-A)</t>
  </si>
  <si>
    <t>밑반찬지원서비스</t>
  </si>
  <si>
    <t>전년도이월금(보조금)</t>
  </si>
  <si>
    <t>세                  입</t>
  </si>
  <si>
    <t xml:space="preserve">                (단위: 원)</t>
  </si>
  <si>
    <t>세                    출</t>
  </si>
  <si>
    <t>총계</t>
  </si>
  <si>
    <t xml:space="preserve">원 </t>
  </si>
  <si>
    <t>항</t>
  </si>
  <si>
    <t>관</t>
  </si>
  <si>
    <t xml:space="preserve">관 </t>
  </si>
  <si>
    <t>사업비</t>
  </si>
  <si>
    <t>과목</t>
  </si>
  <si>
    <t>일</t>
  </si>
  <si>
    <t>증감율</t>
  </si>
  <si>
    <t>액수</t>
  </si>
  <si>
    <t>예비비</t>
  </si>
  <si>
    <t>반환금</t>
  </si>
  <si>
    <t>잡수입</t>
  </si>
  <si>
    <t>×</t>
  </si>
  <si>
    <t>%</t>
  </si>
  <si>
    <t>명</t>
  </si>
  <si>
    <t>이월금</t>
  </si>
  <si>
    <t>운영비</t>
  </si>
  <si>
    <t>회</t>
  </si>
  <si>
    <t xml:space="preserve"> </t>
  </si>
  <si>
    <t>목</t>
  </si>
  <si>
    <t xml:space="preserve">항 </t>
  </si>
  <si>
    <t>원</t>
  </si>
  <si>
    <t>주</t>
  </si>
  <si>
    <t>사무비</t>
  </si>
  <si>
    <t>운영비</t>
    <phoneticPr fontId="20" type="noConversion"/>
  </si>
  <si>
    <t>6. 보편적으로 발생하는 지출에 있어서는 세출예산에도 불구하고 초과 집행하고 차</t>
    <phoneticPr fontId="20" type="noConversion"/>
  </si>
  <si>
    <t>7. 세출예산에서 초과지출이 발생할 경우에 동일관 내의 목간전용으로 부족한 예산</t>
    <phoneticPr fontId="20" type="noConversion"/>
  </si>
  <si>
    <t xml:space="preserve">   을 집행 할 수가 있다.</t>
    <phoneticPr fontId="20" type="noConversion"/>
  </si>
  <si>
    <t xml:space="preserve">   기 이사회에서 추가경정예산을 승인 받을 수 있다.</t>
    <phoneticPr fontId="20" type="noConversion"/>
  </si>
  <si>
    <t>○ 세출의 주요내용</t>
    <phoneticPr fontId="20" type="noConversion"/>
  </si>
  <si>
    <t>.</t>
    <phoneticPr fontId="20" type="noConversion"/>
  </si>
  <si>
    <t>2021년</t>
    <phoneticPr fontId="20" type="noConversion"/>
  </si>
  <si>
    <t>반환금</t>
    <phoneticPr fontId="20" type="noConversion"/>
  </si>
  <si>
    <t>원</t>
    <phoneticPr fontId="20" type="noConversion"/>
  </si>
  <si>
    <t>×</t>
    <phoneticPr fontId="20" type="noConversion"/>
  </si>
  <si>
    <t>회</t>
    <phoneticPr fontId="20" type="noConversion"/>
  </si>
  <si>
    <t>항</t>
    <phoneticPr fontId="20" type="noConversion"/>
  </si>
  <si>
    <t>목</t>
    <phoneticPr fontId="20" type="noConversion"/>
  </si>
  <si>
    <t xml:space="preserve">참좋은재가노인돌봄센터(재가지원-식사배달사업) </t>
    <phoneticPr fontId="20" type="noConversion"/>
  </si>
  <si>
    <t>참좋은재가노인돌봄센터</t>
    <phoneticPr fontId="20" type="noConversion"/>
  </si>
  <si>
    <t>2021년</t>
  </si>
  <si>
    <t>■ 사업장명 : 참좋은재가노인돌봄센터</t>
    <phoneticPr fontId="20" type="noConversion"/>
  </si>
  <si>
    <t>후원금수입</t>
    <phoneticPr fontId="20" type="noConversion"/>
  </si>
  <si>
    <t>지정후원금수입</t>
    <phoneticPr fontId="20" type="noConversion"/>
  </si>
  <si>
    <t>지정후원금(대구은행 지정기탁)</t>
    <phoneticPr fontId="20" type="noConversion"/>
  </si>
  <si>
    <t>도시락지원서비스(쌀구입)</t>
    <phoneticPr fontId="20" type="noConversion"/>
  </si>
  <si>
    <t>일상생활지원비</t>
    <phoneticPr fontId="20" type="noConversion"/>
  </si>
  <si>
    <t>도시락지원서비스</t>
    <phoneticPr fontId="20" type="noConversion"/>
  </si>
  <si>
    <t>밑반찬보조금</t>
    <phoneticPr fontId="20" type="noConversion"/>
  </si>
  <si>
    <t>밑반찬보조금(1~3분기)</t>
    <phoneticPr fontId="20" type="noConversion"/>
  </si>
  <si>
    <t>밑반찬보조금(4분기)</t>
    <phoneticPr fontId="20" type="noConversion"/>
  </si>
  <si>
    <t>분기</t>
    <phoneticPr fontId="20" type="noConversion"/>
  </si>
  <si>
    <t>1) 2021년 참좋은재가노인돌봄센터(재가노인 식사배달사업) 결산추경 세출 예산 내역</t>
    <phoneticPr fontId="20" type="noConversion"/>
  </si>
  <si>
    <t>1) 2021년 참좋은재가노인돌봄센터(재가노인 식사배달사업)  결산추경 세입 예산 내역</t>
    <phoneticPr fontId="20" type="noConversion"/>
  </si>
  <si>
    <t>2021년 참좋은재가노인돌봄센터(식사배달사업) 결산추경 예산 총괄내역서</t>
    <phoneticPr fontId="20" type="noConversion"/>
  </si>
  <si>
    <t>2차추경예산(A)</t>
  </si>
  <si>
    <t>2차추경예산(A)</t>
    <phoneticPr fontId="20" type="noConversion"/>
  </si>
  <si>
    <t>결산추경예산(B)</t>
  </si>
  <si>
    <t>결산추경예산(B)</t>
    <phoneticPr fontId="20" type="noConversion"/>
  </si>
  <si>
    <t>보조금수입</t>
    <phoneticPr fontId="20" type="noConversion"/>
  </si>
  <si>
    <t>경상보조금수입</t>
    <phoneticPr fontId="20" type="noConversion"/>
  </si>
  <si>
    <t>밑반찬 대상자 감소로 감액 조정</t>
    <phoneticPr fontId="20" type="noConversion"/>
  </si>
  <si>
    <t>밑반찬대상자 감소로 밑반찬 보조금 감액조정</t>
    <phoneticPr fontId="20" type="noConversion"/>
  </si>
  <si>
    <t>수용비및수수료</t>
    <phoneticPr fontId="20" type="noConversion"/>
  </si>
  <si>
    <t>각종 식기류 구입 예정으로 증액 조정</t>
    <phoneticPr fontId="20" type="noConversion"/>
  </si>
  <si>
    <t>21년 
2차추경예산(A)</t>
  </si>
  <si>
    <t>21년 
2차추경예산(A)</t>
    <phoneticPr fontId="20" type="noConversion"/>
  </si>
  <si>
    <t>21년 
결산추경예산(B)</t>
  </si>
  <si>
    <t>21년 
결산추경예산(B)</t>
    <phoneticPr fontId="20" type="noConversion"/>
  </si>
  <si>
    <r>
      <t>2. 세입.세출 예산 총액은</t>
    </r>
    <r>
      <rPr>
        <b/>
        <sz val="12"/>
        <color rgb="FF000000"/>
        <rFont val="굴림"/>
        <family val="3"/>
        <charset val="129"/>
      </rPr>
      <t xml:space="preserve"> </t>
    </r>
    <r>
      <rPr>
        <b/>
        <u/>
        <sz val="12"/>
        <color rgb="FF000000"/>
        <rFont val="굴림"/>
        <family val="3"/>
        <charset val="129"/>
      </rPr>
      <t>36,110,000</t>
    </r>
    <r>
      <rPr>
        <b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으로한다.</t>
    </r>
    <phoneticPr fontId="20" type="noConversion"/>
  </si>
  <si>
    <t>2021년 결산 추가경정 세입.세출 예산(안)</t>
    <phoneticPr fontId="20" type="noConversion"/>
  </si>
  <si>
    <t>1. 참좋은재가노인돌봄센터 재가노인지원 식사배달사업의 2021년 결산추경 세입.세출 예산은 다음과 같다.</t>
    <phoneticPr fontId="20" type="noConversion"/>
  </si>
  <si>
    <t>예비비및기타</t>
    <phoneticPr fontId="20" type="noConversion"/>
  </si>
  <si>
    <t>예비비</t>
    <phoneticPr fontId="20" type="noConversion"/>
  </si>
  <si>
    <t>예비비 감액 조정</t>
    <phoneticPr fontId="20" type="noConversion"/>
  </si>
  <si>
    <t>대상자 수 감소로 반환금 증액 조정</t>
    <phoneticPr fontId="20" type="noConversion"/>
  </si>
  <si>
    <t>2021. 11. 30.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</si>
</sst>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25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10"/>
      <color rgb="FF000000"/>
      <name val="돋움"/>
      <family val="3"/>
      <charset val="129"/>
    </font>
    <font>
      <sz val="8"/>
      <color rgb="FF000000"/>
      <name val="돋움"/>
      <family val="3"/>
      <charset val="129"/>
    </font>
    <font>
      <sz val="20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9"/>
      <color rgb="FF000000"/>
      <name val="돋움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sz val="14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2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b/>
      <sz val="9"/>
      <color rgb="FF00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41" fontId="19" fillId="0" borderId="0">
      <alignment vertical="center"/>
    </xf>
    <xf numFmtId="0" fontId="19" fillId="0" borderId="0">
      <alignment vertical="center"/>
    </xf>
    <xf numFmtId="9" fontId="19" fillId="0" borderId="0">
      <alignment vertical="center"/>
    </xf>
  </cellStyleXfs>
  <cellXfs count="310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6" fillId="0" borderId="0" xfId="0" applyNumberFormat="1" applyFont="1">
      <alignment vertical="center"/>
    </xf>
    <xf numFmtId="41" fontId="7" fillId="0" borderId="0" xfId="2" applyNumberFormat="1" applyFont="1">
      <alignment vertical="center"/>
    </xf>
    <xf numFmtId="0" fontId="7" fillId="0" borderId="0" xfId="2" applyNumberFormat="1" applyFont="1">
      <alignment vertical="center"/>
    </xf>
    <xf numFmtId="0" fontId="8" fillId="0" borderId="0" xfId="0" applyNumberFormat="1" applyFont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vertical="center"/>
    </xf>
    <xf numFmtId="0" fontId="10" fillId="0" borderId="3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horizontal="right" vertical="center"/>
    </xf>
    <xf numFmtId="0" fontId="10" fillId="0" borderId="7" xfId="0" applyNumberFormat="1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vertical="center"/>
    </xf>
    <xf numFmtId="0" fontId="10" fillId="0" borderId="10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vertical="center"/>
    </xf>
    <xf numFmtId="3" fontId="10" fillId="0" borderId="13" xfId="0" applyNumberFormat="1" applyFont="1" applyBorder="1" applyAlignment="1">
      <alignment horizontal="right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5" xfId="0" applyNumberFormat="1" applyFont="1" applyBorder="1" applyAlignment="1">
      <alignment horizontal="center" vertical="center"/>
    </xf>
    <xf numFmtId="3" fontId="9" fillId="0" borderId="16" xfId="0" applyNumberFormat="1" applyFont="1" applyBorder="1" applyAlignment="1">
      <alignment vertical="center"/>
    </xf>
    <xf numFmtId="0" fontId="10" fillId="0" borderId="17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vertical="center"/>
    </xf>
    <xf numFmtId="0" fontId="11" fillId="0" borderId="0" xfId="0" applyNumberFormat="1" applyFont="1" applyAlignment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12" fillId="0" borderId="0" xfId="0" applyNumberFormat="1" applyFont="1">
      <alignment vertical="center"/>
    </xf>
    <xf numFmtId="0" fontId="13" fillId="0" borderId="0" xfId="0" applyNumberFormat="1" applyFont="1">
      <alignment vertical="center"/>
    </xf>
    <xf numFmtId="0" fontId="14" fillId="0" borderId="0" xfId="0" applyNumberFormat="1" applyFont="1" applyAlignment="1">
      <alignment horizontal="center"/>
    </xf>
    <xf numFmtId="0" fontId="10" fillId="0" borderId="19" xfId="0" applyNumberFormat="1" applyFont="1" applyBorder="1" applyAlignment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3" fontId="10" fillId="0" borderId="8" xfId="0" applyNumberFormat="1" applyFont="1" applyFill="1" applyBorder="1" applyAlignment="1" applyProtection="1">
      <alignment vertical="center"/>
    </xf>
    <xf numFmtId="0" fontId="9" fillId="0" borderId="20" xfId="0" applyNumberFormat="1" applyFont="1" applyFill="1" applyBorder="1" applyAlignment="1" applyProtection="1">
      <alignment horizontal="center" vertical="center" shrinkToFit="1"/>
    </xf>
    <xf numFmtId="0" fontId="15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Alignment="1">
      <alignment horizontal="center"/>
    </xf>
    <xf numFmtId="0" fontId="16" fillId="0" borderId="0" xfId="0" applyNumberFormat="1" applyFont="1">
      <alignment vertical="center"/>
    </xf>
    <xf numFmtId="0" fontId="16" fillId="0" borderId="0" xfId="0" applyNumberFormat="1" applyFont="1" applyAlignment="1">
      <alignment vertical="center" wrapText="1"/>
    </xf>
    <xf numFmtId="3" fontId="9" fillId="0" borderId="24" xfId="1" applyNumberFormat="1" applyFont="1" applyFill="1" applyBorder="1" applyAlignment="1" applyProtection="1">
      <alignment vertical="center"/>
    </xf>
    <xf numFmtId="3" fontId="10" fillId="0" borderId="25" xfId="1" applyNumberFormat="1" applyFont="1" applyFill="1" applyBorder="1" applyAlignment="1" applyProtection="1">
      <alignment vertical="center"/>
    </xf>
    <xf numFmtId="3" fontId="10" fillId="0" borderId="27" xfId="1" applyNumberFormat="1" applyFont="1" applyFill="1" applyBorder="1" applyAlignment="1" applyProtection="1">
      <alignment vertical="center"/>
    </xf>
    <xf numFmtId="3" fontId="10" fillId="0" borderId="0" xfId="1" applyNumberFormat="1" applyFont="1" applyFill="1" applyBorder="1" applyAlignment="1" applyProtection="1">
      <alignment vertical="center"/>
    </xf>
    <xf numFmtId="3" fontId="10" fillId="0" borderId="28" xfId="0" applyNumberFormat="1" applyFont="1" applyFill="1" applyBorder="1" applyAlignment="1" applyProtection="1">
      <alignment vertical="center"/>
    </xf>
    <xf numFmtId="3" fontId="10" fillId="0" borderId="28" xfId="1" applyNumberFormat="1" applyFont="1" applyFill="1" applyBorder="1" applyAlignment="1" applyProtection="1">
      <alignment vertical="center"/>
    </xf>
    <xf numFmtId="3" fontId="10" fillId="0" borderId="29" xfId="1" applyNumberFormat="1" applyFont="1" applyFill="1" applyBorder="1" applyAlignment="1" applyProtection="1">
      <alignment vertical="center"/>
    </xf>
    <xf numFmtId="3" fontId="10" fillId="0" borderId="18" xfId="0" applyNumberFormat="1" applyFont="1" applyFill="1" applyBorder="1" applyAlignment="1" applyProtection="1">
      <alignment vertical="center"/>
    </xf>
    <xf numFmtId="3" fontId="10" fillId="0" borderId="24" xfId="1" applyNumberFormat="1" applyFont="1" applyFill="1" applyBorder="1" applyAlignment="1" applyProtection="1">
      <alignment vertical="center"/>
    </xf>
    <xf numFmtId="3" fontId="9" fillId="0" borderId="25" xfId="1" applyNumberFormat="1" applyFont="1" applyFill="1" applyBorder="1" applyAlignment="1" applyProtection="1">
      <alignment vertical="center"/>
    </xf>
    <xf numFmtId="3" fontId="10" fillId="0" borderId="12" xfId="0" applyNumberFormat="1" applyFont="1" applyFill="1" applyBorder="1" applyAlignment="1" applyProtection="1">
      <alignment vertical="center"/>
    </xf>
    <xf numFmtId="3" fontId="10" fillId="0" borderId="26" xfId="1" applyNumberFormat="1" applyFont="1" applyFill="1" applyBorder="1" applyAlignment="1" applyProtection="1">
      <alignment vertical="center"/>
    </xf>
    <xf numFmtId="3" fontId="10" fillId="0" borderId="26" xfId="0" applyNumberFormat="1" applyFont="1" applyFill="1" applyBorder="1" applyAlignment="1" applyProtection="1">
      <alignment vertical="center"/>
    </xf>
    <xf numFmtId="3" fontId="10" fillId="0" borderId="9" xfId="1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horizontal="left" vertical="center"/>
    </xf>
    <xf numFmtId="3" fontId="9" fillId="0" borderId="18" xfId="0" applyNumberFormat="1" applyFont="1" applyFill="1" applyBorder="1" applyAlignment="1" applyProtection="1">
      <alignment vertical="center"/>
    </xf>
    <xf numFmtId="0" fontId="9" fillId="0" borderId="22" xfId="0" applyNumberFormat="1" applyFont="1" applyFill="1" applyBorder="1" applyAlignment="1" applyProtection="1">
      <alignment horizontal="center" vertical="center"/>
    </xf>
    <xf numFmtId="3" fontId="10" fillId="0" borderId="31" xfId="0" applyNumberFormat="1" applyFont="1" applyBorder="1" applyAlignment="1">
      <alignment vertical="center"/>
    </xf>
    <xf numFmtId="3" fontId="10" fillId="0" borderId="24" xfId="1" applyNumberFormat="1" applyFont="1" applyFill="1" applyBorder="1" applyAlignment="1">
      <alignment vertical="center"/>
    </xf>
    <xf numFmtId="3" fontId="9" fillId="0" borderId="25" xfId="1" applyNumberFormat="1" applyFont="1" applyFill="1" applyBorder="1" applyAlignment="1">
      <alignment vertical="center"/>
    </xf>
    <xf numFmtId="3" fontId="10" fillId="0" borderId="25" xfId="1" applyNumberFormat="1" applyFont="1" applyFill="1" applyBorder="1" applyAlignment="1">
      <alignment vertical="center"/>
    </xf>
    <xf numFmtId="3" fontId="10" fillId="0" borderId="5" xfId="0" applyNumberFormat="1" applyFont="1" applyFill="1" applyBorder="1" applyAlignment="1" applyProtection="1">
      <alignment vertical="center"/>
    </xf>
    <xf numFmtId="3" fontId="10" fillId="0" borderId="13" xfId="0" applyNumberFormat="1" applyFont="1" applyFill="1" applyBorder="1" applyAlignment="1" applyProtection="1">
      <alignment vertical="center"/>
    </xf>
    <xf numFmtId="0" fontId="10" fillId="0" borderId="10" xfId="0" applyNumberFormat="1" applyFont="1" applyFill="1" applyBorder="1" applyAlignment="1" applyProtection="1">
      <alignment horizontal="center" vertical="center"/>
    </xf>
    <xf numFmtId="3" fontId="10" fillId="0" borderId="8" xfId="1" applyNumberFormat="1" applyFont="1" applyFill="1" applyBorder="1" applyAlignment="1" applyProtection="1">
      <alignment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3" fontId="9" fillId="0" borderId="18" xfId="1" applyNumberFormat="1" applyFont="1" applyFill="1" applyBorder="1" applyAlignment="1">
      <alignment vertical="center"/>
    </xf>
    <xf numFmtId="3" fontId="9" fillId="0" borderId="23" xfId="1" applyNumberFormat="1" applyFont="1" applyFill="1" applyBorder="1" applyAlignment="1">
      <alignment vertical="center"/>
    </xf>
    <xf numFmtId="3" fontId="9" fillId="0" borderId="24" xfId="1" applyNumberFormat="1" applyFont="1" applyFill="1" applyBorder="1" applyAlignment="1">
      <alignment vertical="center"/>
    </xf>
    <xf numFmtId="3" fontId="9" fillId="0" borderId="8" xfId="1" applyNumberFormat="1" applyFont="1" applyFill="1" applyBorder="1" applyAlignment="1">
      <alignment vertical="center"/>
    </xf>
    <xf numFmtId="3" fontId="10" fillId="0" borderId="4" xfId="1" applyNumberFormat="1" applyFont="1" applyFill="1" applyBorder="1" applyAlignment="1">
      <alignment vertical="center"/>
    </xf>
    <xf numFmtId="3" fontId="10" fillId="0" borderId="8" xfId="1" applyNumberFormat="1" applyFont="1" applyFill="1" applyBorder="1" applyAlignment="1">
      <alignment vertical="center"/>
    </xf>
    <xf numFmtId="9" fontId="10" fillId="0" borderId="25" xfId="3" applyNumberFormat="1" applyFont="1" applyFill="1" applyBorder="1" applyAlignment="1">
      <alignment vertical="center"/>
    </xf>
    <xf numFmtId="3" fontId="10" fillId="0" borderId="26" xfId="0" applyNumberFormat="1" applyFont="1" applyFill="1" applyBorder="1" applyAlignment="1">
      <alignment vertical="center"/>
    </xf>
    <xf numFmtId="3" fontId="10" fillId="0" borderId="18" xfId="0" applyNumberFormat="1" applyFont="1" applyFill="1" applyBorder="1" applyAlignment="1">
      <alignment vertical="center"/>
    </xf>
    <xf numFmtId="3" fontId="10" fillId="0" borderId="23" xfId="1" applyNumberFormat="1" applyFont="1" applyFill="1" applyBorder="1" applyAlignment="1">
      <alignment vertical="center"/>
    </xf>
    <xf numFmtId="3" fontId="9" fillId="0" borderId="18" xfId="0" applyNumberFormat="1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vertical="center"/>
    </xf>
    <xf numFmtId="3" fontId="9" fillId="0" borderId="4" xfId="1" applyNumberFormat="1" applyFont="1" applyFill="1" applyBorder="1" applyAlignment="1">
      <alignment vertical="center"/>
    </xf>
    <xf numFmtId="3" fontId="10" fillId="0" borderId="8" xfId="0" applyNumberFormat="1" applyFont="1" applyFill="1" applyBorder="1" applyAlignment="1">
      <alignment vertical="center"/>
    </xf>
    <xf numFmtId="43" fontId="0" fillId="0" borderId="0" xfId="0" applyNumberFormat="1">
      <alignment vertical="center"/>
    </xf>
    <xf numFmtId="43" fontId="9" fillId="0" borderId="22" xfId="0" applyNumberFormat="1" applyFont="1" applyFill="1" applyBorder="1" applyAlignment="1" applyProtection="1">
      <alignment horizontal="center" vertical="center"/>
    </xf>
    <xf numFmtId="3" fontId="10" fillId="0" borderId="32" xfId="0" applyNumberFormat="1" applyFont="1" applyFill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3" fontId="10" fillId="0" borderId="25" xfId="1" applyNumberFormat="1" applyFont="1" applyFill="1" applyBorder="1" applyAlignment="1">
      <alignment horizontal="center" vertical="center"/>
    </xf>
    <xf numFmtId="3" fontId="10" fillId="0" borderId="25" xfId="1" applyNumberFormat="1" applyFont="1" applyFill="1" applyBorder="1" applyAlignment="1" applyProtection="1">
      <alignment horizontal="center" vertical="center"/>
    </xf>
    <xf numFmtId="0" fontId="10" fillId="0" borderId="24" xfId="0" applyNumberFormat="1" applyFont="1" applyFill="1" applyBorder="1" applyAlignment="1">
      <alignment horizontal="center" vertical="center" shrinkToFit="1"/>
    </xf>
    <xf numFmtId="0" fontId="10" fillId="0" borderId="25" xfId="0" applyNumberFormat="1" applyFont="1" applyFill="1" applyBorder="1" applyAlignment="1">
      <alignment horizontal="center" vertical="center" shrinkToFit="1"/>
    </xf>
    <xf numFmtId="0" fontId="10" fillId="0" borderId="27" xfId="0" applyNumberFormat="1" applyFont="1" applyFill="1" applyBorder="1" applyAlignment="1" applyProtection="1">
      <alignment horizontal="center" vertical="center" shrinkToFit="1"/>
    </xf>
    <xf numFmtId="43" fontId="9" fillId="0" borderId="23" xfId="3" applyNumberFormat="1" applyFont="1" applyFill="1" applyBorder="1" applyAlignment="1">
      <alignment vertical="center"/>
    </xf>
    <xf numFmtId="43" fontId="9" fillId="0" borderId="4" xfId="3" applyNumberFormat="1" applyFont="1" applyFill="1" applyBorder="1" applyAlignment="1">
      <alignment vertical="center"/>
    </xf>
    <xf numFmtId="43" fontId="10" fillId="0" borderId="4" xfId="3" applyNumberFormat="1" applyFont="1" applyFill="1" applyBorder="1" applyAlignment="1">
      <alignment vertical="center"/>
    </xf>
    <xf numFmtId="43" fontId="10" fillId="0" borderId="26" xfId="3" applyNumberFormat="1" applyFont="1" applyFill="1" applyBorder="1" applyAlignment="1">
      <alignment vertical="center"/>
    </xf>
    <xf numFmtId="0" fontId="10" fillId="0" borderId="8" xfId="0" applyNumberFormat="1" applyFont="1" applyFill="1" applyBorder="1" applyAlignment="1">
      <alignment horizontal="left" vertical="center"/>
    </xf>
    <xf numFmtId="43" fontId="10" fillId="0" borderId="8" xfId="3" applyNumberFormat="1" applyFont="1" applyFill="1" applyBorder="1" applyAlignment="1">
      <alignment vertical="center"/>
    </xf>
    <xf numFmtId="3" fontId="9" fillId="0" borderId="24" xfId="1" applyNumberFormat="1" applyFont="1" applyFill="1" applyBorder="1" applyAlignment="1" applyProtection="1">
      <alignment horizontal="center" vertical="center"/>
    </xf>
    <xf numFmtId="3" fontId="10" fillId="0" borderId="24" xfId="1" applyNumberFormat="1" applyFont="1" applyFill="1" applyBorder="1" applyAlignment="1" applyProtection="1">
      <alignment horizontal="center" vertical="center"/>
    </xf>
    <xf numFmtId="3" fontId="10" fillId="0" borderId="32" xfId="0" applyNumberFormat="1" applyFont="1" applyFill="1" applyBorder="1" applyAlignment="1" applyProtection="1">
      <alignment vertical="center"/>
    </xf>
    <xf numFmtId="0" fontId="10" fillId="0" borderId="11" xfId="0" applyNumberFormat="1" applyFont="1" applyFill="1" applyBorder="1" applyAlignment="1" applyProtection="1">
      <alignment horizontal="center" vertical="center"/>
    </xf>
    <xf numFmtId="0" fontId="9" fillId="0" borderId="43" xfId="0" applyNumberFormat="1" applyFont="1" applyBorder="1" applyAlignment="1">
      <alignment horizontal="center" vertical="center"/>
    </xf>
    <xf numFmtId="0" fontId="9" fillId="0" borderId="44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 shrinkToFit="1"/>
    </xf>
    <xf numFmtId="0" fontId="15" fillId="0" borderId="0" xfId="0" applyNumberFormat="1" applyFont="1" applyAlignment="1">
      <alignment horizontal="center" vertical="top" shrinkToFit="1"/>
    </xf>
    <xf numFmtId="3" fontId="10" fillId="0" borderId="0" xfId="1" applyNumberFormat="1" applyFont="1" applyFill="1" applyBorder="1" applyAlignment="1">
      <alignment vertical="center"/>
    </xf>
    <xf numFmtId="0" fontId="0" fillId="0" borderId="0" xfId="0" applyNumberFormat="1" applyFill="1" applyBorder="1">
      <alignment vertical="center"/>
    </xf>
    <xf numFmtId="43" fontId="0" fillId="0" borderId="0" xfId="0" applyNumberFormat="1" applyFill="1" applyBorder="1">
      <alignment vertical="center"/>
    </xf>
    <xf numFmtId="3" fontId="10" fillId="0" borderId="8" xfId="0" applyNumberFormat="1" applyFont="1" applyFill="1" applyBorder="1" applyAlignment="1" applyProtection="1">
      <alignment horizontal="right" vertical="center" shrinkToFit="1"/>
    </xf>
    <xf numFmtId="0" fontId="0" fillId="0" borderId="0" xfId="0" applyNumberFormat="1" applyFill="1" applyBorder="1" applyAlignment="1">
      <alignment horizontal="center" vertical="center"/>
    </xf>
    <xf numFmtId="41" fontId="10" fillId="0" borderId="21" xfId="1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3" fontId="10" fillId="0" borderId="72" xfId="0" applyNumberFormat="1" applyFont="1" applyFill="1" applyBorder="1" applyAlignment="1" applyProtection="1">
      <alignment horizontal="right" vertical="center"/>
    </xf>
    <xf numFmtId="0" fontId="10" fillId="0" borderId="26" xfId="0" applyNumberFormat="1" applyFont="1" applyFill="1" applyBorder="1" applyAlignment="1" applyProtection="1">
      <alignment vertical="center"/>
    </xf>
    <xf numFmtId="0" fontId="10" fillId="0" borderId="28" xfId="0" applyNumberFormat="1" applyFont="1" applyFill="1" applyBorder="1" applyAlignment="1" applyProtection="1">
      <alignment vertical="center"/>
    </xf>
    <xf numFmtId="0" fontId="0" fillId="0" borderId="0" xfId="0" applyNumberFormat="1" applyFill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22" xfId="0" applyNumberFormat="1" applyFont="1" applyFill="1" applyBorder="1" applyAlignment="1">
      <alignment horizontal="center" vertical="center"/>
    </xf>
    <xf numFmtId="0" fontId="10" fillId="0" borderId="24" xfId="0" applyNumberFormat="1" applyFont="1" applyFill="1" applyBorder="1" applyAlignment="1">
      <alignment vertical="center" shrinkToFit="1"/>
    </xf>
    <xf numFmtId="0" fontId="0" fillId="0" borderId="32" xfId="0" applyNumberFormat="1" applyFill="1" applyBorder="1">
      <alignment vertical="center"/>
    </xf>
    <xf numFmtId="0" fontId="10" fillId="0" borderId="25" xfId="0" applyNumberFormat="1" applyFont="1" applyFill="1" applyBorder="1" applyAlignment="1">
      <alignment vertical="center" shrinkToFit="1"/>
    </xf>
    <xf numFmtId="41" fontId="11" fillId="0" borderId="35" xfId="0" applyNumberFormat="1" applyFont="1" applyFill="1" applyBorder="1" applyAlignment="1">
      <alignment horizontal="right" vertical="center"/>
    </xf>
    <xf numFmtId="0" fontId="10" fillId="0" borderId="28" xfId="0" applyNumberFormat="1" applyFont="1" applyFill="1" applyBorder="1" applyAlignment="1">
      <alignment horizontal="left" vertical="center"/>
    </xf>
    <xf numFmtId="3" fontId="10" fillId="0" borderId="9" xfId="1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 shrinkToFit="1"/>
    </xf>
    <xf numFmtId="0" fontId="10" fillId="0" borderId="18" xfId="0" applyNumberFormat="1" applyFont="1" applyFill="1" applyBorder="1" applyAlignment="1">
      <alignment horizontal="left" vertical="center"/>
    </xf>
    <xf numFmtId="3" fontId="11" fillId="0" borderId="24" xfId="0" applyNumberFormat="1" applyFont="1" applyFill="1" applyBorder="1">
      <alignment vertical="center"/>
    </xf>
    <xf numFmtId="3" fontId="10" fillId="0" borderId="18" xfId="1" applyNumberFormat="1" applyFont="1" applyFill="1" applyBorder="1" applyAlignment="1">
      <alignment vertical="center"/>
    </xf>
    <xf numFmtId="3" fontId="10" fillId="0" borderId="32" xfId="0" applyNumberFormat="1" applyFont="1" applyFill="1" applyBorder="1" applyAlignment="1">
      <alignment horizontal="right" vertical="center"/>
    </xf>
    <xf numFmtId="41" fontId="11" fillId="0" borderId="32" xfId="1" applyFont="1" applyFill="1" applyBorder="1">
      <alignment vertical="center"/>
    </xf>
    <xf numFmtId="41" fontId="11" fillId="0" borderId="35" xfId="1" applyFont="1" applyFill="1" applyBorder="1">
      <alignment vertical="center"/>
    </xf>
    <xf numFmtId="0" fontId="10" fillId="0" borderId="25" xfId="0" applyNumberFormat="1" applyFont="1" applyFill="1" applyBorder="1" applyAlignment="1">
      <alignment vertical="center" wrapText="1" shrinkToFit="1"/>
    </xf>
    <xf numFmtId="0" fontId="10" fillId="0" borderId="30" xfId="0" applyNumberFormat="1" applyFont="1" applyFill="1" applyBorder="1" applyAlignment="1">
      <alignment horizontal="left" vertical="center"/>
    </xf>
    <xf numFmtId="0" fontId="10" fillId="0" borderId="39" xfId="0" applyNumberFormat="1" applyFont="1" applyFill="1" applyBorder="1" applyAlignment="1">
      <alignment horizontal="left" vertical="center"/>
    </xf>
    <xf numFmtId="0" fontId="10" fillId="0" borderId="40" xfId="0" applyNumberFormat="1" applyFont="1" applyFill="1" applyBorder="1" applyAlignment="1">
      <alignment horizontal="left" vertical="center"/>
    </xf>
    <xf numFmtId="0" fontId="10" fillId="0" borderId="41" xfId="0" applyNumberFormat="1" applyFont="1" applyFill="1" applyBorder="1" applyAlignment="1" applyProtection="1">
      <alignment horizontal="left" vertical="center"/>
    </xf>
    <xf numFmtId="3" fontId="10" fillId="0" borderId="12" xfId="1" applyNumberFormat="1" applyFont="1" applyFill="1" applyBorder="1" applyAlignment="1">
      <alignment vertical="center"/>
    </xf>
    <xf numFmtId="3" fontId="10" fillId="0" borderId="12" xfId="0" applyNumberFormat="1" applyFont="1" applyFill="1" applyBorder="1" applyAlignment="1">
      <alignment vertical="center"/>
    </xf>
    <xf numFmtId="43" fontId="10" fillId="0" borderId="38" xfId="3" applyNumberFormat="1" applyFont="1" applyFill="1" applyBorder="1" applyAlignment="1">
      <alignment vertical="center"/>
    </xf>
    <xf numFmtId="3" fontId="10" fillId="0" borderId="38" xfId="1" applyNumberFormat="1" applyFont="1" applyFill="1" applyBorder="1" applyAlignment="1">
      <alignment vertical="center"/>
    </xf>
    <xf numFmtId="3" fontId="10" fillId="0" borderId="21" xfId="1" applyNumberFormat="1" applyFont="1" applyFill="1" applyBorder="1" applyAlignment="1">
      <alignment vertical="center"/>
    </xf>
    <xf numFmtId="3" fontId="10" fillId="0" borderId="21" xfId="1" applyNumberFormat="1" applyFont="1" applyFill="1" applyBorder="1" applyAlignment="1" applyProtection="1">
      <alignment vertical="center"/>
    </xf>
    <xf numFmtId="0" fontId="10" fillId="0" borderId="21" xfId="0" applyNumberFormat="1" applyFont="1" applyFill="1" applyBorder="1" applyAlignment="1">
      <alignment vertical="center" shrinkToFit="1"/>
    </xf>
    <xf numFmtId="41" fontId="11" fillId="0" borderId="42" xfId="1" applyFont="1" applyFill="1" applyBorder="1">
      <alignment vertical="center"/>
    </xf>
    <xf numFmtId="0" fontId="0" fillId="0" borderId="33" xfId="0" applyNumberFormat="1" applyFill="1" applyBorder="1">
      <alignment vertical="center"/>
    </xf>
    <xf numFmtId="3" fontId="11" fillId="0" borderId="35" xfId="0" applyNumberFormat="1" applyFont="1" applyFill="1" applyBorder="1">
      <alignment vertical="center"/>
    </xf>
    <xf numFmtId="3" fontId="10" fillId="0" borderId="24" xfId="1" applyNumberFormat="1" applyFont="1" applyFill="1" applyBorder="1" applyAlignment="1">
      <alignment horizontal="center" vertical="center"/>
    </xf>
    <xf numFmtId="3" fontId="11" fillId="0" borderId="34" xfId="0" applyNumberFormat="1" applyFont="1" applyFill="1" applyBorder="1">
      <alignment vertical="center"/>
    </xf>
    <xf numFmtId="0" fontId="10" fillId="0" borderId="26" xfId="0" applyNumberFormat="1" applyFont="1" applyFill="1" applyBorder="1" applyAlignment="1" applyProtection="1">
      <alignment horizontal="left" vertical="center"/>
    </xf>
    <xf numFmtId="3" fontId="10" fillId="0" borderId="27" xfId="1" applyNumberFormat="1" applyFont="1" applyFill="1" applyBorder="1" applyAlignment="1" applyProtection="1">
      <alignment horizontal="center" vertical="center"/>
    </xf>
    <xf numFmtId="3" fontId="10" fillId="0" borderId="36" xfId="0" applyNumberFormat="1" applyFont="1" applyFill="1" applyBorder="1" applyAlignment="1" applyProtection="1">
      <alignment vertical="center"/>
    </xf>
    <xf numFmtId="41" fontId="11" fillId="0" borderId="0" xfId="0" applyNumberFormat="1" applyFont="1" applyFill="1">
      <alignment vertical="center"/>
    </xf>
    <xf numFmtId="0" fontId="10" fillId="0" borderId="29" xfId="0" applyNumberFormat="1" applyFont="1" applyFill="1" applyBorder="1" applyAlignment="1">
      <alignment horizontal="left" vertical="center"/>
    </xf>
    <xf numFmtId="3" fontId="10" fillId="0" borderId="26" xfId="1" applyNumberFormat="1" applyFont="1" applyFill="1" applyBorder="1" applyAlignment="1">
      <alignment vertical="center"/>
    </xf>
    <xf numFmtId="41" fontId="11" fillId="0" borderId="36" xfId="0" applyNumberFormat="1" applyFont="1" applyFill="1" applyBorder="1" applyAlignment="1">
      <alignment horizontal="right" vertical="center"/>
    </xf>
    <xf numFmtId="3" fontId="10" fillId="0" borderId="28" xfId="0" applyNumberFormat="1" applyFont="1" applyFill="1" applyBorder="1" applyAlignment="1">
      <alignment vertical="center"/>
    </xf>
    <xf numFmtId="43" fontId="10" fillId="0" borderId="28" xfId="3" applyNumberFormat="1" applyFont="1" applyFill="1" applyBorder="1" applyAlignment="1">
      <alignment vertical="center"/>
    </xf>
    <xf numFmtId="3" fontId="10" fillId="0" borderId="29" xfId="1" applyNumberFormat="1" applyFont="1" applyFill="1" applyBorder="1" applyAlignment="1">
      <alignment vertical="center"/>
    </xf>
    <xf numFmtId="3" fontId="10" fillId="0" borderId="34" xfId="0" applyNumberFormat="1" applyFont="1" applyFill="1" applyBorder="1" applyAlignment="1">
      <alignment horizontal="right" vertical="center"/>
    </xf>
    <xf numFmtId="3" fontId="10" fillId="0" borderId="27" xfId="1" applyNumberFormat="1" applyFont="1" applyFill="1" applyBorder="1" applyAlignment="1">
      <alignment vertical="center"/>
    </xf>
    <xf numFmtId="0" fontId="10" fillId="0" borderId="27" xfId="0" applyNumberFormat="1" applyFont="1" applyFill="1" applyBorder="1" applyAlignment="1">
      <alignment vertical="center" shrinkToFit="1"/>
    </xf>
    <xf numFmtId="0" fontId="9" fillId="0" borderId="67" xfId="0" applyNumberFormat="1" applyFont="1" applyFill="1" applyBorder="1" applyAlignment="1" applyProtection="1">
      <alignment horizontal="center" vertical="center"/>
    </xf>
    <xf numFmtId="3" fontId="24" fillId="0" borderId="24" xfId="0" applyNumberFormat="1" applyFont="1" applyFill="1" applyBorder="1">
      <alignment vertical="center"/>
    </xf>
    <xf numFmtId="0" fontId="10" fillId="0" borderId="17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 applyProtection="1">
      <alignment vertical="center"/>
    </xf>
    <xf numFmtId="43" fontId="10" fillId="0" borderId="0" xfId="3" applyNumberFormat="1" applyFont="1" applyFill="1" applyBorder="1" applyAlignment="1">
      <alignment vertical="center"/>
    </xf>
    <xf numFmtId="43" fontId="0" fillId="0" borderId="0" xfId="0" applyNumberFormat="1" applyFill="1">
      <alignment vertical="center"/>
    </xf>
    <xf numFmtId="0" fontId="0" fillId="0" borderId="0" xfId="0" applyNumberFormat="1" applyFill="1" applyAlignment="1">
      <alignment horizontal="center" vertical="center"/>
    </xf>
    <xf numFmtId="3" fontId="10" fillId="0" borderId="34" xfId="1" applyNumberFormat="1" applyFont="1" applyFill="1" applyBorder="1" applyAlignment="1" applyProtection="1">
      <alignment vertical="center"/>
    </xf>
    <xf numFmtId="0" fontId="0" fillId="2" borderId="0" xfId="0" applyNumberFormat="1" applyFill="1">
      <alignment vertical="center"/>
    </xf>
    <xf numFmtId="0" fontId="0" fillId="3" borderId="0" xfId="0" applyNumberFormat="1" applyFill="1">
      <alignment vertical="center"/>
    </xf>
    <xf numFmtId="3" fontId="10" fillId="0" borderId="28" xfId="1" applyNumberFormat="1" applyFont="1" applyFill="1" applyBorder="1" applyAlignment="1">
      <alignment vertical="center"/>
    </xf>
    <xf numFmtId="3" fontId="11" fillId="0" borderId="28" xfId="0" applyNumberFormat="1" applyFont="1" applyFill="1" applyBorder="1">
      <alignment vertical="center"/>
    </xf>
    <xf numFmtId="43" fontId="10" fillId="0" borderId="84" xfId="3" applyNumberFormat="1" applyFont="1" applyFill="1" applyBorder="1" applyAlignment="1" applyProtection="1">
      <alignment vertical="center"/>
    </xf>
    <xf numFmtId="43" fontId="10" fillId="0" borderId="28" xfId="3" applyNumberFormat="1" applyFont="1" applyFill="1" applyBorder="1" applyAlignment="1" applyProtection="1">
      <alignment vertical="center"/>
    </xf>
    <xf numFmtId="0" fontId="10" fillId="0" borderId="84" xfId="0" applyNumberFormat="1" applyFont="1" applyFill="1" applyBorder="1" applyAlignment="1">
      <alignment horizontal="left" vertical="center"/>
    </xf>
    <xf numFmtId="43" fontId="10" fillId="0" borderId="23" xfId="3" applyNumberFormat="1" applyFont="1" applyFill="1" applyBorder="1" applyAlignment="1">
      <alignment vertical="center"/>
    </xf>
    <xf numFmtId="3" fontId="10" fillId="0" borderId="9" xfId="0" applyNumberFormat="1" applyFont="1" applyFill="1" applyBorder="1" applyAlignment="1" applyProtection="1">
      <alignment horizontal="right" vertical="center" shrinkToFit="1"/>
    </xf>
    <xf numFmtId="3" fontId="10" fillId="0" borderId="72" xfId="0" applyNumberFormat="1" applyFont="1" applyFill="1" applyBorder="1" applyAlignment="1" applyProtection="1">
      <alignment horizontal="right" vertical="center" shrinkToFit="1"/>
    </xf>
    <xf numFmtId="3" fontId="10" fillId="0" borderId="85" xfId="0" applyNumberFormat="1" applyFont="1" applyFill="1" applyBorder="1" applyAlignment="1" applyProtection="1">
      <alignment horizontal="right" vertical="center" shrinkToFit="1"/>
    </xf>
    <xf numFmtId="3" fontId="10" fillId="0" borderId="86" xfId="0" applyNumberFormat="1" applyFont="1" applyFill="1" applyBorder="1" applyAlignment="1" applyProtection="1">
      <alignment horizontal="right" vertical="center"/>
    </xf>
    <xf numFmtId="3" fontId="10" fillId="0" borderId="77" xfId="0" applyNumberFormat="1" applyFont="1" applyFill="1" applyBorder="1" applyAlignment="1" applyProtection="1">
      <alignment horizontal="right" vertical="center" shrinkToFit="1"/>
    </xf>
    <xf numFmtId="41" fontId="0" fillId="0" borderId="0" xfId="0" applyNumberFormat="1" applyFill="1">
      <alignment vertical="center"/>
    </xf>
    <xf numFmtId="41" fontId="19" fillId="0" borderId="0" xfId="0" applyNumberFormat="1" applyFont="1" applyFill="1">
      <alignment vertical="center"/>
    </xf>
    <xf numFmtId="41" fontId="0" fillId="3" borderId="0" xfId="0" applyNumberFormat="1" applyFill="1">
      <alignment vertical="center"/>
    </xf>
    <xf numFmtId="41" fontId="19" fillId="3" borderId="0" xfId="0" applyNumberFormat="1" applyFont="1" applyFill="1">
      <alignment vertical="center"/>
    </xf>
    <xf numFmtId="41" fontId="0" fillId="2" borderId="0" xfId="0" applyNumberFormat="1" applyFill="1">
      <alignment vertical="center"/>
    </xf>
    <xf numFmtId="41" fontId="0" fillId="0" borderId="0" xfId="0" applyNumberFormat="1">
      <alignment vertical="center"/>
    </xf>
    <xf numFmtId="41" fontId="11" fillId="3" borderId="0" xfId="0" applyNumberFormat="1" applyFont="1" applyFill="1">
      <alignment vertical="center"/>
    </xf>
    <xf numFmtId="0" fontId="0" fillId="0" borderId="24" xfId="0" applyNumberFormat="1" applyFont="1" applyFill="1" applyBorder="1" applyAlignment="1">
      <alignment horizontal="center" vertical="center"/>
    </xf>
    <xf numFmtId="0" fontId="0" fillId="0" borderId="27" xfId="0" applyNumberFormat="1" applyFill="1" applyBorder="1" applyAlignment="1">
      <alignment horizontal="center" vertical="center"/>
    </xf>
    <xf numFmtId="0" fontId="10" fillId="0" borderId="27" xfId="0" applyNumberFormat="1" applyFont="1" applyFill="1" applyBorder="1" applyAlignment="1">
      <alignment horizontal="center" vertical="center" shrinkToFit="1"/>
    </xf>
    <xf numFmtId="3" fontId="11" fillId="0" borderId="36" xfId="0" applyNumberFormat="1" applyFont="1" applyFill="1" applyBorder="1">
      <alignment vertical="center"/>
    </xf>
    <xf numFmtId="3" fontId="10" fillId="0" borderId="0" xfId="1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3" fontId="10" fillId="0" borderId="34" xfId="0" applyNumberFormat="1" applyFont="1" applyFill="1" applyBorder="1" applyAlignment="1" applyProtection="1">
      <alignment vertical="center"/>
    </xf>
    <xf numFmtId="0" fontId="10" fillId="0" borderId="52" xfId="0" applyNumberFormat="1" applyFont="1" applyFill="1" applyBorder="1" applyAlignment="1">
      <alignment horizontal="center" vertical="center"/>
    </xf>
    <xf numFmtId="0" fontId="10" fillId="0" borderId="28" xfId="0" applyNumberFormat="1" applyFont="1" applyFill="1" applyBorder="1" applyAlignment="1">
      <alignment horizontal="center" vertical="center"/>
    </xf>
    <xf numFmtId="0" fontId="10" fillId="0" borderId="17" xfId="0" applyNumberFormat="1" applyFont="1" applyFill="1" applyBorder="1" applyAlignment="1">
      <alignment horizontal="left" vertical="center"/>
    </xf>
    <xf numFmtId="0" fontId="10" fillId="0" borderId="51" xfId="0" applyNumberFormat="1" applyFont="1" applyFill="1" applyBorder="1" applyAlignment="1">
      <alignment horizontal="center" vertical="center"/>
    </xf>
    <xf numFmtId="0" fontId="9" fillId="0" borderId="67" xfId="0" applyNumberFormat="1" applyFont="1" applyFill="1" applyBorder="1" applyAlignment="1" applyProtection="1">
      <alignment horizontal="center" vertical="center"/>
    </xf>
    <xf numFmtId="3" fontId="10" fillId="0" borderId="4" xfId="1" applyNumberFormat="1" applyFont="1" applyFill="1" applyBorder="1" applyAlignment="1" applyProtection="1">
      <alignment vertical="center"/>
    </xf>
    <xf numFmtId="41" fontId="11" fillId="0" borderId="41" xfId="0" applyNumberFormat="1" applyFont="1" applyFill="1" applyBorder="1">
      <alignment vertical="center"/>
    </xf>
    <xf numFmtId="3" fontId="10" fillId="0" borderId="41" xfId="0" applyNumberFormat="1" applyFont="1" applyFill="1" applyBorder="1" applyAlignment="1" applyProtection="1">
      <alignment vertical="center"/>
    </xf>
    <xf numFmtId="41" fontId="11" fillId="0" borderId="40" xfId="0" applyNumberFormat="1" applyFont="1" applyFill="1" applyBorder="1">
      <alignment vertical="center"/>
    </xf>
    <xf numFmtId="3" fontId="10" fillId="0" borderId="41" xfId="1" applyNumberFormat="1" applyFont="1" applyFill="1" applyBorder="1" applyAlignment="1" applyProtection="1">
      <alignment vertical="center"/>
    </xf>
    <xf numFmtId="43" fontId="10" fillId="0" borderId="41" xfId="3" applyNumberFormat="1" applyFont="1" applyFill="1" applyBorder="1" applyAlignment="1">
      <alignment vertical="center"/>
    </xf>
    <xf numFmtId="41" fontId="10" fillId="0" borderId="40" xfId="1" applyNumberFormat="1" applyFont="1" applyFill="1" applyBorder="1" applyAlignment="1" applyProtection="1">
      <alignment vertical="center"/>
    </xf>
    <xf numFmtId="41" fontId="11" fillId="0" borderId="21" xfId="0" applyNumberFormat="1" applyFont="1" applyFill="1" applyBorder="1" applyAlignment="1">
      <alignment horizontal="center" vertical="center"/>
    </xf>
    <xf numFmtId="41" fontId="11" fillId="0" borderId="21" xfId="0" applyNumberFormat="1" applyFont="1" applyFill="1" applyBorder="1">
      <alignment vertical="center"/>
    </xf>
    <xf numFmtId="41" fontId="11" fillId="0" borderId="65" xfId="0" applyNumberFormat="1" applyFont="1" applyFill="1" applyBorder="1">
      <alignment vertical="center"/>
    </xf>
    <xf numFmtId="3" fontId="11" fillId="0" borderId="18" xfId="0" applyNumberFormat="1" applyFont="1" applyFill="1" applyBorder="1">
      <alignment vertical="center"/>
    </xf>
    <xf numFmtId="43" fontId="10" fillId="0" borderId="17" xfId="3" applyNumberFormat="1" applyFont="1" applyFill="1" applyBorder="1" applyAlignment="1" applyProtection="1">
      <alignment vertical="center"/>
    </xf>
    <xf numFmtId="3" fontId="10" fillId="0" borderId="89" xfId="0" applyNumberFormat="1" applyFont="1" applyFill="1" applyBorder="1" applyAlignment="1" applyProtection="1">
      <alignment horizontal="right" vertical="center" shrinkToFit="1"/>
    </xf>
    <xf numFmtId="0" fontId="18" fillId="0" borderId="0" xfId="0" applyNumberFormat="1" applyFont="1" applyAlignment="1">
      <alignment horizontal="center" vertical="center"/>
    </xf>
    <xf numFmtId="0" fontId="9" fillId="0" borderId="45" xfId="0" applyNumberFormat="1" applyFont="1" applyBorder="1" applyAlignment="1">
      <alignment horizontal="center" vertical="center"/>
    </xf>
    <xf numFmtId="0" fontId="9" fillId="0" borderId="46" xfId="0" applyNumberFormat="1" applyFont="1" applyBorder="1" applyAlignment="1">
      <alignment horizontal="center" vertical="center"/>
    </xf>
    <xf numFmtId="0" fontId="9" fillId="0" borderId="47" xfId="0" applyNumberFormat="1" applyFont="1" applyBorder="1" applyAlignment="1">
      <alignment horizontal="center" vertical="center"/>
    </xf>
    <xf numFmtId="0" fontId="9" fillId="0" borderId="48" xfId="0" applyNumberFormat="1" applyFont="1" applyBorder="1" applyAlignment="1">
      <alignment horizontal="center" vertical="center"/>
    </xf>
    <xf numFmtId="0" fontId="10" fillId="0" borderId="49" xfId="0" applyNumberFormat="1" applyFont="1" applyBorder="1" applyAlignment="1">
      <alignment horizontal="center" vertical="center"/>
    </xf>
    <xf numFmtId="0" fontId="11" fillId="0" borderId="15" xfId="0" applyNumberFormat="1" applyFont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left" vertical="center"/>
    </xf>
    <xf numFmtId="0" fontId="10" fillId="0" borderId="3" xfId="0" applyNumberFormat="1" applyFont="1" applyFill="1" applyBorder="1" applyAlignment="1">
      <alignment horizontal="left" vertical="center"/>
    </xf>
    <xf numFmtId="0" fontId="10" fillId="0" borderId="54" xfId="0" applyNumberFormat="1" applyFont="1" applyFill="1" applyBorder="1" applyAlignment="1">
      <alignment horizontal="left" vertical="center"/>
    </xf>
    <xf numFmtId="0" fontId="10" fillId="0" borderId="25" xfId="0" applyNumberFormat="1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>
      <alignment horizontal="left" vertical="center"/>
    </xf>
    <xf numFmtId="0" fontId="9" fillId="0" borderId="55" xfId="0" applyNumberFormat="1" applyFont="1" applyFill="1" applyBorder="1" applyAlignment="1">
      <alignment horizontal="center" vertical="center"/>
    </xf>
    <xf numFmtId="0" fontId="9" fillId="0" borderId="56" xfId="0" applyNumberFormat="1" applyFont="1" applyFill="1" applyBorder="1" applyAlignment="1">
      <alignment horizontal="center" vertical="center"/>
    </xf>
    <xf numFmtId="0" fontId="9" fillId="0" borderId="46" xfId="0" applyNumberFormat="1" applyFont="1" applyFill="1" applyBorder="1" applyAlignment="1">
      <alignment horizontal="center" vertical="center"/>
    </xf>
    <xf numFmtId="0" fontId="9" fillId="0" borderId="57" xfId="0" applyNumberFormat="1" applyFont="1" applyFill="1" applyBorder="1" applyAlignment="1">
      <alignment horizontal="center" vertical="center" wrapText="1"/>
    </xf>
    <xf numFmtId="0" fontId="9" fillId="0" borderId="58" xfId="0" applyNumberFormat="1" applyFont="1" applyFill="1" applyBorder="1" applyAlignment="1">
      <alignment horizontal="center" vertical="center"/>
    </xf>
    <xf numFmtId="0" fontId="9" fillId="0" borderId="59" xfId="0" applyNumberFormat="1" applyFont="1" applyFill="1" applyBorder="1" applyAlignment="1" applyProtection="1">
      <alignment horizontal="center" vertical="center"/>
    </xf>
    <xf numFmtId="0" fontId="9" fillId="0" borderId="60" xfId="0" applyNumberFormat="1" applyFont="1" applyFill="1" applyBorder="1" applyAlignment="1" applyProtection="1">
      <alignment horizontal="center" vertical="center"/>
    </xf>
    <xf numFmtId="0" fontId="9" fillId="0" borderId="37" xfId="0" applyNumberFormat="1" applyFont="1" applyFill="1" applyBorder="1" applyAlignment="1" applyProtection="1">
      <alignment horizontal="center" vertical="center"/>
    </xf>
    <xf numFmtId="0" fontId="0" fillId="0" borderId="61" xfId="0" applyNumberFormat="1" applyFill="1" applyBorder="1" applyAlignment="1">
      <alignment vertical="center"/>
    </xf>
    <xf numFmtId="0" fontId="9" fillId="0" borderId="62" xfId="0" applyNumberFormat="1" applyFont="1" applyFill="1" applyBorder="1" applyAlignment="1" applyProtection="1">
      <alignment horizontal="center" vertical="center"/>
    </xf>
    <xf numFmtId="0" fontId="9" fillId="0" borderId="43" xfId="0" applyNumberFormat="1" applyFont="1" applyFill="1" applyBorder="1" applyAlignment="1" applyProtection="1">
      <alignment horizontal="center" vertical="center"/>
    </xf>
    <xf numFmtId="0" fontId="0" fillId="0" borderId="63" xfId="0" applyNumberFormat="1" applyFill="1" applyBorder="1" applyAlignment="1">
      <alignment vertical="center"/>
    </xf>
    <xf numFmtId="0" fontId="11" fillId="0" borderId="21" xfId="0" applyNumberFormat="1" applyFont="1" applyFill="1" applyBorder="1" applyAlignment="1">
      <alignment horizontal="right" vertical="center"/>
    </xf>
    <xf numFmtId="0" fontId="0" fillId="0" borderId="21" xfId="0" applyNumberFormat="1" applyFill="1" applyBorder="1" applyAlignment="1">
      <alignment vertical="center"/>
    </xf>
    <xf numFmtId="0" fontId="10" fillId="0" borderId="49" xfId="0" applyNumberFormat="1" applyFont="1" applyFill="1" applyBorder="1" applyAlignment="1">
      <alignment horizontal="center" vertical="center"/>
    </xf>
    <xf numFmtId="0" fontId="10" fillId="0" borderId="53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9" xfId="0" applyNumberFormat="1" applyFont="1" applyFill="1" applyBorder="1" applyAlignment="1">
      <alignment horizontal="center" vertical="center"/>
    </xf>
    <xf numFmtId="0" fontId="10" fillId="0" borderId="52" xfId="0" applyNumberFormat="1" applyFont="1" applyFill="1" applyBorder="1" applyAlignment="1">
      <alignment horizontal="center" vertical="center"/>
    </xf>
    <xf numFmtId="0" fontId="10" fillId="0" borderId="28" xfId="0" applyNumberFormat="1" applyFont="1" applyFill="1" applyBorder="1" applyAlignment="1">
      <alignment horizontal="center" vertical="center"/>
    </xf>
    <xf numFmtId="0" fontId="10" fillId="0" borderId="6" xfId="0" applyNumberFormat="1" applyFont="1" applyFill="1" applyBorder="1" applyAlignment="1" applyProtection="1">
      <alignment horizontal="left" vertical="center"/>
    </xf>
    <xf numFmtId="0" fontId="10" fillId="0" borderId="8" xfId="0" applyNumberFormat="1" applyFont="1" applyFill="1" applyBorder="1" applyAlignment="1" applyProtection="1">
      <alignment horizontal="left" vertical="center"/>
    </xf>
    <xf numFmtId="0" fontId="10" fillId="0" borderId="50" xfId="0" applyNumberFormat="1" applyFont="1" applyFill="1" applyBorder="1" applyAlignment="1">
      <alignment horizontal="left" vertical="center"/>
    </xf>
    <xf numFmtId="0" fontId="10" fillId="0" borderId="24" xfId="0" applyNumberFormat="1" applyFont="1" applyFill="1" applyBorder="1" applyAlignment="1">
      <alignment horizontal="left" vertical="center"/>
    </xf>
    <xf numFmtId="0" fontId="10" fillId="0" borderId="17" xfId="0" applyNumberFormat="1" applyFont="1" applyFill="1" applyBorder="1" applyAlignment="1">
      <alignment horizontal="left" vertical="center"/>
    </xf>
    <xf numFmtId="0" fontId="10" fillId="0" borderId="51" xfId="0" applyNumberFormat="1" applyFont="1" applyFill="1" applyBorder="1" applyAlignment="1">
      <alignment horizontal="center" vertical="center"/>
    </xf>
    <xf numFmtId="0" fontId="10" fillId="0" borderId="26" xfId="0" applyNumberFormat="1" applyFont="1" applyFill="1" applyBorder="1" applyAlignment="1" applyProtection="1">
      <alignment horizontal="center"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0" fontId="11" fillId="0" borderId="21" xfId="0" applyNumberFormat="1" applyFont="1" applyFill="1" applyBorder="1" applyAlignment="1">
      <alignment horizontal="center" vertical="center"/>
    </xf>
    <xf numFmtId="0" fontId="10" fillId="0" borderId="28" xfId="0" applyNumberFormat="1" applyFont="1" applyFill="1" applyBorder="1" applyAlignment="1" applyProtection="1">
      <alignment horizontal="center" vertical="center"/>
    </xf>
    <xf numFmtId="0" fontId="10" fillId="0" borderId="41" xfId="0" applyNumberFormat="1" applyFont="1" applyFill="1" applyBorder="1" applyAlignment="1" applyProtection="1">
      <alignment horizontal="center" vertical="center"/>
    </xf>
    <xf numFmtId="0" fontId="10" fillId="0" borderId="19" xfId="0" applyNumberFormat="1" applyFont="1" applyFill="1" applyBorder="1" applyAlignment="1" applyProtection="1">
      <alignment horizontal="center" vertical="center"/>
    </xf>
    <xf numFmtId="0" fontId="10" fillId="0" borderId="52" xfId="0" applyNumberFormat="1" applyFont="1" applyFill="1" applyBorder="1" applyAlignment="1" applyProtection="1">
      <alignment horizontal="center" vertical="center"/>
    </xf>
    <xf numFmtId="0" fontId="10" fillId="0" borderId="64" xfId="0" applyNumberFormat="1" applyFont="1" applyFill="1" applyBorder="1" applyAlignment="1" applyProtection="1">
      <alignment horizontal="center" vertical="center"/>
    </xf>
    <xf numFmtId="0" fontId="9" fillId="0" borderId="49" xfId="0" applyNumberFormat="1" applyFont="1" applyFill="1" applyBorder="1" applyAlignment="1">
      <alignment horizontal="center" vertical="center"/>
    </xf>
    <xf numFmtId="0" fontId="9" fillId="0" borderId="53" xfId="0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54" xfId="0" applyNumberFormat="1" applyFont="1" applyFill="1" applyBorder="1" applyAlignment="1">
      <alignment horizontal="left" vertical="center"/>
    </xf>
    <xf numFmtId="0" fontId="9" fillId="0" borderId="25" xfId="0" applyNumberFormat="1" applyFont="1" applyFill="1" applyBorder="1" applyAlignment="1">
      <alignment horizontal="left" vertical="center"/>
    </xf>
    <xf numFmtId="0" fontId="9" fillId="0" borderId="3" xfId="0" applyNumberFormat="1" applyFont="1" applyFill="1" applyBorder="1" applyAlignment="1">
      <alignment horizontal="left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10" fillId="0" borderId="18" xfId="0" applyNumberFormat="1" applyFont="1" applyFill="1" applyBorder="1" applyAlignment="1">
      <alignment horizontal="center" vertical="center"/>
    </xf>
    <xf numFmtId="0" fontId="21" fillId="0" borderId="71" xfId="0" applyNumberFormat="1" applyFont="1" applyFill="1" applyBorder="1" applyAlignment="1" applyProtection="1">
      <alignment horizontal="center" vertical="center"/>
    </xf>
    <xf numFmtId="0" fontId="21" fillId="0" borderId="88" xfId="0" applyNumberFormat="1" applyFont="1" applyFill="1" applyBorder="1" applyAlignment="1" applyProtection="1">
      <alignment horizontal="center" vertical="center"/>
    </xf>
    <xf numFmtId="0" fontId="21" fillId="0" borderId="26" xfId="0" applyNumberFormat="1" applyFont="1" applyFill="1" applyBorder="1" applyAlignment="1" applyProtection="1">
      <alignment horizontal="center" vertical="center"/>
    </xf>
    <xf numFmtId="0" fontId="21" fillId="0" borderId="18" xfId="0" applyNumberFormat="1" applyFont="1" applyFill="1" applyBorder="1" applyAlignment="1" applyProtection="1">
      <alignment horizontal="center" vertical="center"/>
    </xf>
    <xf numFmtId="3" fontId="10" fillId="0" borderId="4" xfId="0" applyNumberFormat="1" applyFont="1" applyFill="1" applyBorder="1" applyAlignment="1" applyProtection="1">
      <alignment horizontal="left" vertical="center" shrinkToFit="1"/>
    </xf>
    <xf numFmtId="3" fontId="10" fillId="0" borderId="25" xfId="0" applyNumberFormat="1" applyFont="1" applyFill="1" applyBorder="1" applyAlignment="1" applyProtection="1">
      <alignment horizontal="left" vertical="center" shrinkToFit="1"/>
    </xf>
    <xf numFmtId="3" fontId="10" fillId="0" borderId="87" xfId="0" applyNumberFormat="1" applyFont="1" applyFill="1" applyBorder="1" applyAlignment="1" applyProtection="1">
      <alignment horizontal="left" vertical="center" shrinkToFit="1"/>
    </xf>
    <xf numFmtId="0" fontId="17" fillId="0" borderId="0" xfId="0" applyNumberFormat="1" applyFont="1" applyAlignment="1">
      <alignment horizontal="left" vertical="center"/>
    </xf>
    <xf numFmtId="0" fontId="9" fillId="0" borderId="75" xfId="0" applyNumberFormat="1" applyFont="1" applyFill="1" applyBorder="1" applyAlignment="1" applyProtection="1">
      <alignment horizontal="center" vertical="center"/>
    </xf>
    <xf numFmtId="0" fontId="9" fillId="0" borderId="76" xfId="0" applyNumberFormat="1" applyFont="1" applyFill="1" applyBorder="1" applyAlignment="1" applyProtection="1">
      <alignment horizontal="center" vertical="center"/>
    </xf>
    <xf numFmtId="0" fontId="9" fillId="0" borderId="73" xfId="0" applyNumberFormat="1" applyFont="1" applyFill="1" applyBorder="1" applyAlignment="1" applyProtection="1">
      <alignment horizontal="center" vertical="center"/>
    </xf>
    <xf numFmtId="0" fontId="9" fillId="0" borderId="74" xfId="0" applyNumberFormat="1" applyFont="1" applyFill="1" applyBorder="1" applyAlignment="1" applyProtection="1">
      <alignment horizontal="center" vertical="center"/>
    </xf>
    <xf numFmtId="0" fontId="9" fillId="0" borderId="66" xfId="0" applyNumberFormat="1" applyFont="1" applyFill="1" applyBorder="1" applyAlignment="1" applyProtection="1">
      <alignment horizontal="center" vertical="center"/>
    </xf>
    <xf numFmtId="0" fontId="9" fillId="0" borderId="69" xfId="0" applyNumberFormat="1" applyFont="1" applyFill="1" applyBorder="1" applyAlignment="1" applyProtection="1">
      <alignment horizontal="center" vertical="center"/>
    </xf>
    <xf numFmtId="0" fontId="9" fillId="0" borderId="68" xfId="0" applyNumberFormat="1" applyFont="1" applyFill="1" applyBorder="1" applyAlignment="1" applyProtection="1">
      <alignment horizontal="center" vertical="center"/>
    </xf>
    <xf numFmtId="0" fontId="9" fillId="0" borderId="70" xfId="0" applyNumberFormat="1" applyFont="1" applyFill="1" applyBorder="1" applyAlignment="1" applyProtection="1">
      <alignment horizontal="center" vertical="center"/>
    </xf>
    <xf numFmtId="0" fontId="21" fillId="0" borderId="78" xfId="0" applyNumberFormat="1" applyFont="1" applyFill="1" applyBorder="1" applyAlignment="1" applyProtection="1">
      <alignment horizontal="center" vertical="center"/>
    </xf>
    <xf numFmtId="0" fontId="21" fillId="0" borderId="79" xfId="0" applyNumberFormat="1" applyFont="1" applyFill="1" applyBorder="1" applyAlignment="1" applyProtection="1">
      <alignment horizontal="center" vertical="center"/>
    </xf>
    <xf numFmtId="0" fontId="9" fillId="0" borderId="67" xfId="0" applyNumberFormat="1" applyFont="1" applyFill="1" applyBorder="1" applyAlignment="1" applyProtection="1">
      <alignment horizontal="center" vertical="center"/>
    </xf>
    <xf numFmtId="0" fontId="9" fillId="0" borderId="20" xfId="0" applyNumberFormat="1" applyFont="1" applyFill="1" applyBorder="1" applyAlignment="1" applyProtection="1">
      <alignment horizontal="center" vertical="center"/>
    </xf>
    <xf numFmtId="3" fontId="10" fillId="0" borderId="81" xfId="0" applyNumberFormat="1" applyFont="1" applyFill="1" applyBorder="1" applyAlignment="1" applyProtection="1">
      <alignment horizontal="left" vertical="center" shrinkToFit="1"/>
    </xf>
    <xf numFmtId="3" fontId="10" fillId="0" borderId="82" xfId="0" applyNumberFormat="1" applyFont="1" applyFill="1" applyBorder="1" applyAlignment="1" applyProtection="1">
      <alignment horizontal="left" vertical="center" shrinkToFit="1"/>
    </xf>
    <xf numFmtId="3" fontId="10" fillId="0" borderId="83" xfId="0" applyNumberFormat="1" applyFont="1" applyFill="1" applyBorder="1" applyAlignment="1" applyProtection="1">
      <alignment horizontal="left" vertical="center" shrinkToFit="1"/>
    </xf>
    <xf numFmtId="0" fontId="21" fillId="0" borderId="77" xfId="0" applyNumberFormat="1" applyFont="1" applyFill="1" applyBorder="1" applyAlignment="1" applyProtection="1">
      <alignment horizontal="center" vertical="center"/>
    </xf>
    <xf numFmtId="0" fontId="21" fillId="0" borderId="80" xfId="0" applyNumberFormat="1" applyFont="1" applyFill="1" applyBorder="1" applyAlignment="1" applyProtection="1">
      <alignment horizontal="center" vertical="center"/>
    </xf>
    <xf numFmtId="0" fontId="10" fillId="0" borderId="78" xfId="0" applyNumberFormat="1" applyFont="1" applyFill="1" applyBorder="1" applyAlignment="1" applyProtection="1">
      <alignment horizontal="center" vertical="center"/>
    </xf>
    <xf numFmtId="0" fontId="10" fillId="0" borderId="88" xfId="0" applyNumberFormat="1" applyFont="1" applyFill="1" applyBorder="1" applyAlignment="1" applyProtection="1">
      <alignment horizontal="center" vertical="center"/>
    </xf>
    <xf numFmtId="0" fontId="10" fillId="0" borderId="77" xfId="0" applyNumberFormat="1" applyFont="1" applyFill="1" applyBorder="1" applyAlignment="1" applyProtection="1">
      <alignment horizontal="center" vertical="center"/>
    </xf>
    <xf numFmtId="0" fontId="10" fillId="0" borderId="4" xfId="0" applyNumberFormat="1" applyFont="1" applyFill="1" applyBorder="1" applyAlignment="1" applyProtection="1">
      <alignment horizontal="left" vertical="center" shrinkToFit="1"/>
    </xf>
    <xf numFmtId="0" fontId="10" fillId="0" borderId="25" xfId="0" applyNumberFormat="1" applyFont="1" applyFill="1" applyBorder="1" applyAlignment="1" applyProtection="1">
      <alignment horizontal="left" vertical="center" shrinkToFit="1"/>
    </xf>
    <xf numFmtId="0" fontId="10" fillId="0" borderId="87" xfId="0" applyNumberFormat="1" applyFont="1" applyFill="1" applyBorder="1" applyAlignment="1" applyProtection="1">
      <alignment horizontal="left" vertical="center" shrinkToFit="1"/>
    </xf>
    <xf numFmtId="0" fontId="21" fillId="0" borderId="90" xfId="0" applyNumberFormat="1" applyFont="1" applyFill="1" applyBorder="1" applyAlignment="1" applyProtection="1">
      <alignment horizontal="center" vertical="center"/>
    </xf>
    <xf numFmtId="0" fontId="11" fillId="0" borderId="82" xfId="2" applyNumberFormat="1" applyFont="1" applyBorder="1" applyAlignment="1">
      <alignment horizontal="left" vertical="center"/>
    </xf>
    <xf numFmtId="0" fontId="11" fillId="0" borderId="83" xfId="2" applyNumberFormat="1" applyFont="1" applyBorder="1" applyAlignment="1">
      <alignment horizontal="left" vertical="center"/>
    </xf>
    <xf numFmtId="0" fontId="11" fillId="0" borderId="4" xfId="2" applyNumberFormat="1" applyFont="1" applyBorder="1" applyAlignment="1">
      <alignment vertical="center"/>
    </xf>
    <xf numFmtId="0" fontId="11" fillId="0" borderId="25" xfId="2" applyNumberFormat="1" applyFont="1" applyBorder="1" applyAlignment="1">
      <alignment vertical="center"/>
    </xf>
    <xf numFmtId="0" fontId="11" fillId="0" borderId="87" xfId="2" applyNumberFormat="1" applyFont="1" applyBorder="1" applyAlignment="1">
      <alignment vertical="center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tabSelected="1" view="pageBreakPreview" zoomScale="75" zoomScaleSheetLayoutView="75" workbookViewId="0">
      <selection activeCell="A6" sqref="A6"/>
    </sheetView>
  </sheetViews>
  <sheetFormatPr defaultRowHeight="13.5" x14ac:dyDescent="0.15"/>
  <cols>
    <col min="1" max="1" width="111.21875" customWidth="1"/>
  </cols>
  <sheetData>
    <row r="1" spans="1:1" ht="84.75" customHeight="1" x14ac:dyDescent="0.15">
      <c r="A1" s="1"/>
    </row>
    <row r="2" spans="1:1" ht="30" customHeight="1" x14ac:dyDescent="0.15">
      <c r="A2" s="108" t="s">
        <v>77</v>
      </c>
    </row>
    <row r="3" spans="1:1" ht="30" customHeight="1" x14ac:dyDescent="0.4">
      <c r="A3" s="41" t="s">
        <v>109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180" customHeight="1" x14ac:dyDescent="0.3">
      <c r="A6" s="14" t="s">
        <v>115</v>
      </c>
    </row>
    <row r="7" spans="1:1" ht="170.25" customHeight="1" x14ac:dyDescent="0.15">
      <c r="A7" s="2"/>
    </row>
    <row r="8" spans="1:1" ht="30" customHeight="1" x14ac:dyDescent="0.15">
      <c r="A8" s="3" t="s">
        <v>15</v>
      </c>
    </row>
    <row r="9" spans="1:1" ht="30" customHeight="1" x14ac:dyDescent="0.15">
      <c r="A9" s="4" t="s">
        <v>78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20" type="noConversion"/>
  <pageMargins left="0.74803149606299213" right="0.74803149606299213" top="0.98425196850393704" bottom="0.55118110236220474" header="0.51181102362204722" footer="0.47244094488188981"/>
  <pageSetup paperSize="9" firstPageNumber="6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2"/>
  <sheetViews>
    <sheetView view="pageBreakPreview" zoomScaleSheetLayoutView="100" workbookViewId="0">
      <selection activeCell="A12" sqref="A12"/>
    </sheetView>
  </sheetViews>
  <sheetFormatPr defaultRowHeight="13.5" x14ac:dyDescent="0.15"/>
  <cols>
    <col min="1" max="1" width="70.77734375" customWidth="1"/>
  </cols>
  <sheetData>
    <row r="1" spans="1:1" ht="30" customHeight="1" x14ac:dyDescent="0.3">
      <c r="A1" s="43" t="s">
        <v>24</v>
      </c>
    </row>
    <row r="2" spans="1:1" ht="30" customHeight="1" x14ac:dyDescent="0.15">
      <c r="A2" s="44"/>
    </row>
    <row r="3" spans="1:1" ht="42.75" customHeight="1" x14ac:dyDescent="0.15">
      <c r="A3" s="45" t="s">
        <v>110</v>
      </c>
    </row>
    <row r="4" spans="1:1" ht="30" customHeight="1" x14ac:dyDescent="0.15">
      <c r="A4" s="45"/>
    </row>
    <row r="5" spans="1:1" ht="30" customHeight="1" x14ac:dyDescent="0.15">
      <c r="A5" s="45" t="s">
        <v>108</v>
      </c>
    </row>
    <row r="6" spans="1:1" ht="30" customHeight="1" x14ac:dyDescent="0.15">
      <c r="A6" s="45"/>
    </row>
    <row r="7" spans="1:1" ht="30" customHeight="1" x14ac:dyDescent="0.15">
      <c r="A7" s="45" t="s">
        <v>1</v>
      </c>
    </row>
    <row r="8" spans="1:1" ht="30" customHeight="1" x14ac:dyDescent="0.15">
      <c r="A8" s="45"/>
    </row>
    <row r="9" spans="1:1" ht="30" customHeight="1" x14ac:dyDescent="0.15">
      <c r="A9" s="45" t="s">
        <v>2</v>
      </c>
    </row>
    <row r="10" spans="1:1" ht="30" customHeight="1" x14ac:dyDescent="0.15">
      <c r="A10" s="45" t="s">
        <v>4</v>
      </c>
    </row>
    <row r="11" spans="1:1" ht="30" customHeight="1" x14ac:dyDescent="0.15">
      <c r="A11" s="45"/>
    </row>
    <row r="12" spans="1:1" ht="30" customHeight="1" x14ac:dyDescent="0.15">
      <c r="A12" s="45" t="s">
        <v>0</v>
      </c>
    </row>
    <row r="13" spans="1:1" ht="30" customHeight="1" x14ac:dyDescent="0.15">
      <c r="A13" s="45" t="s">
        <v>19</v>
      </c>
    </row>
    <row r="14" spans="1:1" ht="30" customHeight="1" x14ac:dyDescent="0.15">
      <c r="A14" s="45"/>
    </row>
    <row r="15" spans="1:1" ht="30" customHeight="1" x14ac:dyDescent="0.15">
      <c r="A15" s="45" t="s">
        <v>64</v>
      </c>
    </row>
    <row r="16" spans="1:1" ht="30" customHeight="1" x14ac:dyDescent="0.15">
      <c r="A16" s="45" t="s">
        <v>67</v>
      </c>
    </row>
    <row r="17" spans="1:1" ht="30" customHeight="1" x14ac:dyDescent="0.15">
      <c r="A17" s="45"/>
    </row>
    <row r="18" spans="1:1" ht="30" customHeight="1" x14ac:dyDescent="0.15">
      <c r="A18" s="45" t="s">
        <v>65</v>
      </c>
    </row>
    <row r="19" spans="1:1" ht="30" customHeight="1" x14ac:dyDescent="0.15">
      <c r="A19" s="44" t="s">
        <v>66</v>
      </c>
    </row>
    <row r="20" spans="1:1" ht="14.25" x14ac:dyDescent="0.15">
      <c r="A20" s="34"/>
    </row>
    <row r="21" spans="1:1" ht="14.25" x14ac:dyDescent="0.15">
      <c r="A21" s="35"/>
    </row>
    <row r="22" spans="1:1" ht="20.25" x14ac:dyDescent="0.25">
      <c r="A22" s="36"/>
    </row>
  </sheetData>
  <phoneticPr fontId="20" type="noConversion"/>
  <pageMargins left="0.74803149606299213" right="0.74803149606299213" top="0.98425196850393704" bottom="0.98425196850393704" header="0.51181102362204722" footer="0.51181102362204722"/>
  <pageSetup paperSize="9" firstPageNumber="68" orientation="portrait" useFirstPageNumber="1" r:id="rId1"/>
  <headerFooter>
    <oddFooter>&amp;R참좋은재가노인돌봄센터 (2021. 11.30)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view="pageBreakPreview" zoomScaleSheetLayoutView="100" workbookViewId="0">
      <selection activeCell="C31" sqref="C31"/>
    </sheetView>
  </sheetViews>
  <sheetFormatPr defaultRowHeight="13.5" x14ac:dyDescent="0.15"/>
  <cols>
    <col min="1" max="1" width="14.88671875" style="13" customWidth="1"/>
    <col min="2" max="2" width="15.88671875" style="13" customWidth="1"/>
    <col min="3" max="5" width="13.77734375" style="13" customWidth="1"/>
  </cols>
  <sheetData>
    <row r="1" spans="1:5" ht="39" customHeight="1" x14ac:dyDescent="0.15">
      <c r="A1" s="219" t="s">
        <v>93</v>
      </c>
      <c r="B1" s="219"/>
      <c r="C1" s="219"/>
      <c r="D1" s="219"/>
      <c r="E1" s="219"/>
    </row>
    <row r="2" spans="1:5" ht="18" customHeight="1" x14ac:dyDescent="0.15">
      <c r="A2" s="6"/>
      <c r="B2" s="6"/>
      <c r="C2" s="6"/>
      <c r="D2" s="6"/>
      <c r="E2" s="33" t="s">
        <v>20</v>
      </c>
    </row>
    <row r="3" spans="1:5" ht="21" customHeight="1" x14ac:dyDescent="0.15">
      <c r="A3" s="220" t="s">
        <v>35</v>
      </c>
      <c r="B3" s="221"/>
      <c r="C3" s="222"/>
      <c r="D3" s="222"/>
      <c r="E3" s="223"/>
    </row>
    <row r="4" spans="1:5" ht="21" customHeight="1" x14ac:dyDescent="0.15">
      <c r="A4" s="15" t="s">
        <v>41</v>
      </c>
      <c r="B4" s="105" t="s">
        <v>40</v>
      </c>
      <c r="C4" s="107" t="s">
        <v>95</v>
      </c>
      <c r="D4" s="107" t="s">
        <v>97</v>
      </c>
      <c r="E4" s="106" t="s">
        <v>32</v>
      </c>
    </row>
    <row r="5" spans="1:5" ht="21" customHeight="1" x14ac:dyDescent="0.15">
      <c r="A5" s="224" t="s">
        <v>21</v>
      </c>
      <c r="B5" s="225"/>
      <c r="C5" s="16">
        <f>C6++C8+C9</f>
        <v>35500000</v>
      </c>
      <c r="D5" s="16">
        <f>D6+D7++D8+D9</f>
        <v>36110000</v>
      </c>
      <c r="E5" s="29">
        <f t="shared" ref="E5:E9" si="0">D5-C5</f>
        <v>610000</v>
      </c>
    </row>
    <row r="6" spans="1:5" ht="21" customHeight="1" x14ac:dyDescent="0.15">
      <c r="A6" s="37" t="s">
        <v>12</v>
      </c>
      <c r="B6" s="17" t="s">
        <v>12</v>
      </c>
      <c r="C6" s="18">
        <f>세입예산!D6</f>
        <v>35496000</v>
      </c>
      <c r="D6" s="18">
        <f>세입예산!E6</f>
        <v>35106000</v>
      </c>
      <c r="E6" s="19">
        <f t="shared" si="0"/>
        <v>-390000</v>
      </c>
    </row>
    <row r="7" spans="1:5" ht="21" customHeight="1" x14ac:dyDescent="0.15">
      <c r="A7" s="37" t="s">
        <v>81</v>
      </c>
      <c r="B7" s="17" t="s">
        <v>81</v>
      </c>
      <c r="C7" s="18">
        <f>세입예산!D13</f>
        <v>1000000</v>
      </c>
      <c r="D7" s="18">
        <f>세입예산!E13</f>
        <v>1000000</v>
      </c>
      <c r="E7" s="19">
        <f t="shared" si="0"/>
        <v>0</v>
      </c>
    </row>
    <row r="8" spans="1:5" ht="21" customHeight="1" x14ac:dyDescent="0.15">
      <c r="A8" s="20" t="s">
        <v>18</v>
      </c>
      <c r="B8" s="21" t="s">
        <v>18</v>
      </c>
      <c r="C8" s="22">
        <f>세입예산!D16</f>
        <v>1</v>
      </c>
      <c r="D8" s="22">
        <f>세입예산!E16</f>
        <v>1</v>
      </c>
      <c r="E8" s="19">
        <f t="shared" si="0"/>
        <v>0</v>
      </c>
    </row>
    <row r="9" spans="1:5" ht="21" customHeight="1" x14ac:dyDescent="0.15">
      <c r="A9" s="23" t="s">
        <v>3</v>
      </c>
      <c r="B9" s="24" t="s">
        <v>13</v>
      </c>
      <c r="C9" s="25">
        <f>세입예산!D20</f>
        <v>3999</v>
      </c>
      <c r="D9" s="25">
        <f>세입예산!E20</f>
        <v>3999</v>
      </c>
      <c r="E9" s="26">
        <f t="shared" si="0"/>
        <v>0</v>
      </c>
    </row>
    <row r="10" spans="1:5" ht="21" customHeight="1" x14ac:dyDescent="0.15">
      <c r="A10" s="7"/>
      <c r="B10" s="7"/>
      <c r="C10" s="8"/>
      <c r="D10" s="9"/>
      <c r="E10" s="10"/>
    </row>
    <row r="11" spans="1:5" ht="21" customHeight="1" x14ac:dyDescent="0.15">
      <c r="A11" s="11"/>
      <c r="B11" s="11"/>
      <c r="C11" s="11"/>
      <c r="D11" s="11"/>
      <c r="E11" s="32" t="s">
        <v>20</v>
      </c>
    </row>
    <row r="12" spans="1:5" ht="21" customHeight="1" x14ac:dyDescent="0.15">
      <c r="A12" s="220" t="s">
        <v>37</v>
      </c>
      <c r="B12" s="221"/>
      <c r="C12" s="222"/>
      <c r="D12" s="222"/>
      <c r="E12" s="223"/>
    </row>
    <row r="13" spans="1:5" ht="21" customHeight="1" x14ac:dyDescent="0.15">
      <c r="A13" s="15" t="s">
        <v>41</v>
      </c>
      <c r="B13" s="105" t="s">
        <v>40</v>
      </c>
      <c r="C13" s="107" t="s">
        <v>94</v>
      </c>
      <c r="D13" s="107" t="s">
        <v>96</v>
      </c>
      <c r="E13" s="106" t="s">
        <v>32</v>
      </c>
    </row>
    <row r="14" spans="1:5" ht="21" customHeight="1" x14ac:dyDescent="0.15">
      <c r="A14" s="27" t="s">
        <v>23</v>
      </c>
      <c r="B14" s="28"/>
      <c r="C14" s="16">
        <f>SUM(C15:C17)</f>
        <v>36500000</v>
      </c>
      <c r="D14" s="16">
        <f>SUM(D15:D17)</f>
        <v>36110000</v>
      </c>
      <c r="E14" s="29">
        <f>D14-C14</f>
        <v>-390000</v>
      </c>
    </row>
    <row r="15" spans="1:5" ht="21" customHeight="1" x14ac:dyDescent="0.15">
      <c r="A15" s="38" t="s">
        <v>62</v>
      </c>
      <c r="B15" s="30" t="s">
        <v>63</v>
      </c>
      <c r="C15" s="31">
        <f>세출예산!D7</f>
        <v>240000</v>
      </c>
      <c r="D15" s="31">
        <f>세출예산!E7</f>
        <v>2132000</v>
      </c>
      <c r="E15" s="63">
        <f>D15-C15</f>
        <v>1892000</v>
      </c>
    </row>
    <row r="16" spans="1:5" ht="21" customHeight="1" x14ac:dyDescent="0.15">
      <c r="A16" s="38" t="s">
        <v>43</v>
      </c>
      <c r="B16" s="71" t="s">
        <v>27</v>
      </c>
      <c r="C16" s="39">
        <f>세출예산!D11</f>
        <v>36184000</v>
      </c>
      <c r="D16" s="39">
        <f>세출예산!E11</f>
        <v>33934001</v>
      </c>
      <c r="E16" s="67">
        <f>D16-C16</f>
        <v>-2249999</v>
      </c>
    </row>
    <row r="17" spans="1:5" ht="21" customHeight="1" x14ac:dyDescent="0.15">
      <c r="A17" s="69" t="s">
        <v>26</v>
      </c>
      <c r="B17" s="104" t="s">
        <v>26</v>
      </c>
      <c r="C17" s="56">
        <f>세출예산!D20</f>
        <v>76000</v>
      </c>
      <c r="D17" s="56">
        <f>세출예산!E21</f>
        <v>43999</v>
      </c>
      <c r="E17" s="68">
        <f>D17-C17</f>
        <v>-32001</v>
      </c>
    </row>
    <row r="18" spans="1:5" x14ac:dyDescent="0.15">
      <c r="A18" s="12"/>
      <c r="B18" s="12"/>
    </row>
  </sheetData>
  <mergeCells count="4">
    <mergeCell ref="A1:E1"/>
    <mergeCell ref="A3:E3"/>
    <mergeCell ref="A5:B5"/>
    <mergeCell ref="A12:E12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firstPageNumber="69" orientation="portrait" useFirstPageNumber="1" r:id="rId1"/>
  <headerFooter>
    <oddFooter>&amp;R참좋은재가노인돌봄센터 (2021. 11.30)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3"/>
  <sheetViews>
    <sheetView showGridLines="0" zoomScaleNormal="100" workbookViewId="0">
      <selection activeCell="G25" sqref="G25"/>
    </sheetView>
  </sheetViews>
  <sheetFormatPr defaultRowHeight="13.5" x14ac:dyDescent="0.15"/>
  <cols>
    <col min="1" max="1" width="8.33203125" customWidth="1"/>
    <col min="2" max="2" width="9" customWidth="1"/>
    <col min="3" max="3" width="12.88671875" customWidth="1"/>
    <col min="4" max="4" width="11.77734375" customWidth="1"/>
    <col min="5" max="5" width="12.21875" customWidth="1"/>
    <col min="6" max="6" width="10.6640625" customWidth="1"/>
    <col min="7" max="7" width="7.6640625" style="86" customWidth="1"/>
    <col min="8" max="8" width="19.77734375" customWidth="1"/>
    <col min="9" max="9" width="8.88671875" customWidth="1"/>
    <col min="10" max="10" width="3.44140625" customWidth="1"/>
    <col min="11" max="11" width="3.21875" customWidth="1"/>
    <col min="12" max="12" width="3.33203125" customWidth="1"/>
    <col min="13" max="13" width="3.5546875" customWidth="1"/>
    <col min="14" max="14" width="3" customWidth="1"/>
    <col min="15" max="15" width="3.33203125" customWidth="1"/>
    <col min="16" max="16" width="3.5546875" customWidth="1"/>
    <col min="17" max="17" width="12.6640625" customWidth="1"/>
  </cols>
  <sheetData>
    <row r="1" spans="1:17" s="120" customFormat="1" ht="20.100000000000001" customHeight="1" x14ac:dyDescent="0.15">
      <c r="A1" s="230" t="s">
        <v>92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110"/>
    </row>
    <row r="2" spans="1:17" s="120" customFormat="1" ht="20.100000000000001" customHeight="1" x14ac:dyDescent="0.15">
      <c r="A2" s="243" t="s">
        <v>69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</row>
    <row r="3" spans="1:17" s="120" customFormat="1" ht="20.100000000000001" customHeight="1" x14ac:dyDescent="0.15">
      <c r="A3" s="231" t="s">
        <v>44</v>
      </c>
      <c r="B3" s="232"/>
      <c r="C3" s="233"/>
      <c r="D3" s="234" t="s">
        <v>104</v>
      </c>
      <c r="E3" s="234" t="s">
        <v>106</v>
      </c>
      <c r="F3" s="236" t="s">
        <v>32</v>
      </c>
      <c r="G3" s="236"/>
      <c r="H3" s="237" t="s">
        <v>9</v>
      </c>
      <c r="I3" s="238"/>
      <c r="J3" s="238"/>
      <c r="K3" s="238"/>
      <c r="L3" s="238"/>
      <c r="M3" s="238"/>
      <c r="N3" s="238"/>
      <c r="O3" s="238"/>
      <c r="P3" s="238"/>
      <c r="Q3" s="239"/>
    </row>
    <row r="4" spans="1:17" s="120" customFormat="1" ht="20.100000000000001" customHeight="1" x14ac:dyDescent="0.15">
      <c r="A4" s="121" t="s">
        <v>42</v>
      </c>
      <c r="B4" s="122" t="s">
        <v>59</v>
      </c>
      <c r="C4" s="122" t="s">
        <v>58</v>
      </c>
      <c r="D4" s="235"/>
      <c r="E4" s="235"/>
      <c r="F4" s="62" t="s">
        <v>47</v>
      </c>
      <c r="G4" s="87" t="s">
        <v>52</v>
      </c>
      <c r="H4" s="240"/>
      <c r="I4" s="241"/>
      <c r="J4" s="241"/>
      <c r="K4" s="241"/>
      <c r="L4" s="241"/>
      <c r="M4" s="241"/>
      <c r="N4" s="241"/>
      <c r="O4" s="241"/>
      <c r="P4" s="241"/>
      <c r="Q4" s="242"/>
    </row>
    <row r="5" spans="1:17" s="120" customFormat="1" ht="20.100000000000001" customHeight="1" x14ac:dyDescent="0.15">
      <c r="A5" s="245" t="s">
        <v>38</v>
      </c>
      <c r="B5" s="246"/>
      <c r="C5" s="247"/>
      <c r="D5" s="72">
        <f>D6+D16+D20</f>
        <v>35500000</v>
      </c>
      <c r="E5" s="72">
        <f>SUM(E6+E13+E16+E20)</f>
        <v>36110000</v>
      </c>
      <c r="F5" s="72">
        <f>F6+F20+F16</f>
        <v>-390000</v>
      </c>
      <c r="G5" s="95">
        <f t="shared" ref="G5:G10" si="0">E5/D5*100</f>
        <v>101.71830985915493</v>
      </c>
      <c r="H5" s="73"/>
      <c r="I5" s="74"/>
      <c r="J5" s="74"/>
      <c r="K5" s="74"/>
      <c r="L5" s="74"/>
      <c r="M5" s="74"/>
      <c r="N5" s="74"/>
      <c r="O5" s="46"/>
      <c r="P5" s="123"/>
      <c r="Q5" s="124"/>
    </row>
    <row r="6" spans="1:17" s="120" customFormat="1" ht="20.100000000000001" customHeight="1" x14ac:dyDescent="0.15">
      <c r="A6" s="228" t="s">
        <v>12</v>
      </c>
      <c r="B6" s="229"/>
      <c r="C6" s="227"/>
      <c r="D6" s="75">
        <f>D7</f>
        <v>35496000</v>
      </c>
      <c r="E6" s="75">
        <f>E7</f>
        <v>35106000</v>
      </c>
      <c r="F6" s="75">
        <f t="shared" ref="F6:F15" si="1">E6-D6</f>
        <v>-390000</v>
      </c>
      <c r="G6" s="96">
        <f t="shared" si="0"/>
        <v>98.901284651791755</v>
      </c>
      <c r="H6" s="76"/>
      <c r="I6" s="66"/>
      <c r="J6" s="66"/>
      <c r="K6" s="66"/>
      <c r="L6" s="66"/>
      <c r="M6" s="66"/>
      <c r="N6" s="66"/>
      <c r="O6" s="47"/>
      <c r="P6" s="125"/>
      <c r="Q6" s="126"/>
    </row>
    <row r="7" spans="1:17" s="120" customFormat="1" ht="20.100000000000001" customHeight="1" x14ac:dyDescent="0.15">
      <c r="A7" s="248"/>
      <c r="B7" s="226" t="s">
        <v>12</v>
      </c>
      <c r="C7" s="227"/>
      <c r="D7" s="77">
        <f>D9+D10</f>
        <v>35496000</v>
      </c>
      <c r="E7" s="77">
        <f>E9+E10</f>
        <v>35106000</v>
      </c>
      <c r="F7" s="77">
        <f t="shared" si="1"/>
        <v>-390000</v>
      </c>
      <c r="G7" s="97">
        <f t="shared" si="0"/>
        <v>98.901284651791755</v>
      </c>
      <c r="H7" s="76"/>
      <c r="I7" s="66"/>
      <c r="J7" s="66"/>
      <c r="K7" s="66"/>
      <c r="L7" s="66"/>
      <c r="M7" s="66"/>
      <c r="N7" s="66"/>
      <c r="O7" s="47"/>
      <c r="P7" s="125"/>
      <c r="Q7" s="126"/>
    </row>
    <row r="8" spans="1:17" s="120" customFormat="1" ht="20.100000000000001" customHeight="1" x14ac:dyDescent="0.15">
      <c r="A8" s="249"/>
      <c r="B8" s="157"/>
      <c r="C8" s="127" t="s">
        <v>7</v>
      </c>
      <c r="D8" s="158">
        <f>SUM(D9:D10)</f>
        <v>35496000</v>
      </c>
      <c r="E8" s="158">
        <f>SUM(E9:E10)</f>
        <v>35106000</v>
      </c>
      <c r="F8" s="158">
        <f t="shared" si="1"/>
        <v>-390000</v>
      </c>
      <c r="G8" s="98">
        <f t="shared" si="0"/>
        <v>98.901284651791755</v>
      </c>
      <c r="H8" s="128"/>
      <c r="I8" s="164"/>
      <c r="J8" s="164"/>
      <c r="K8" s="164"/>
      <c r="L8" s="164"/>
      <c r="M8" s="164"/>
      <c r="N8" s="164"/>
      <c r="O8" s="48"/>
      <c r="P8" s="165"/>
      <c r="Q8" s="159">
        <f>Q9+Q10</f>
        <v>35106000</v>
      </c>
    </row>
    <row r="9" spans="1:17" s="120" customFormat="1" ht="20.100000000000001" customHeight="1" x14ac:dyDescent="0.15">
      <c r="A9" s="249"/>
      <c r="B9" s="250"/>
      <c r="C9" s="127"/>
      <c r="D9" s="160">
        <v>12096000</v>
      </c>
      <c r="E9" s="160">
        <f>Q9</f>
        <v>12096000</v>
      </c>
      <c r="F9" s="51">
        <f t="shared" si="1"/>
        <v>0</v>
      </c>
      <c r="G9" s="161">
        <f t="shared" si="0"/>
        <v>100</v>
      </c>
      <c r="H9" s="162" t="s">
        <v>8</v>
      </c>
      <c r="I9" s="109">
        <v>3000</v>
      </c>
      <c r="J9" s="109" t="s">
        <v>60</v>
      </c>
      <c r="K9" s="109" t="s">
        <v>51</v>
      </c>
      <c r="L9" s="109">
        <v>14</v>
      </c>
      <c r="M9" s="109" t="s">
        <v>53</v>
      </c>
      <c r="N9" s="109" t="s">
        <v>51</v>
      </c>
      <c r="O9" s="49">
        <v>288</v>
      </c>
      <c r="P9" s="129" t="s">
        <v>45</v>
      </c>
      <c r="Q9" s="163">
        <f>ROUNDDOWN((I9*L9*O9),-1)</f>
        <v>12096000</v>
      </c>
    </row>
    <row r="10" spans="1:17" s="120" customFormat="1" ht="20.100000000000001" customHeight="1" x14ac:dyDescent="0.15">
      <c r="A10" s="249"/>
      <c r="B10" s="250"/>
      <c r="C10" s="127"/>
      <c r="D10" s="160">
        <v>23400000</v>
      </c>
      <c r="E10" s="177">
        <f>Q10</f>
        <v>23010000</v>
      </c>
      <c r="F10" s="176">
        <f t="shared" si="1"/>
        <v>-390000</v>
      </c>
      <c r="G10" s="179">
        <f t="shared" si="0"/>
        <v>98.333333333333329</v>
      </c>
      <c r="H10" s="162" t="s">
        <v>87</v>
      </c>
      <c r="I10" s="109"/>
      <c r="J10" s="109"/>
      <c r="K10" s="109"/>
      <c r="L10" s="109"/>
      <c r="M10" s="109"/>
      <c r="N10" s="109"/>
      <c r="O10" s="49"/>
      <c r="P10" s="129"/>
      <c r="Q10" s="163">
        <f>Q11+Q12</f>
        <v>23010000</v>
      </c>
    </row>
    <row r="11" spans="1:17" s="120" customFormat="1" ht="20.100000000000001" customHeight="1" x14ac:dyDescent="0.15">
      <c r="A11" s="201"/>
      <c r="B11" s="202"/>
      <c r="C11" s="180"/>
      <c r="D11" s="160"/>
      <c r="E11" s="177"/>
      <c r="F11" s="176"/>
      <c r="G11" s="178"/>
      <c r="H11" s="162" t="s">
        <v>88</v>
      </c>
      <c r="I11" s="109">
        <v>5850000</v>
      </c>
      <c r="J11" s="109" t="s">
        <v>72</v>
      </c>
      <c r="K11" s="109" t="s">
        <v>51</v>
      </c>
      <c r="L11" s="109">
        <v>3</v>
      </c>
      <c r="M11" s="109" t="s">
        <v>90</v>
      </c>
      <c r="N11" s="109"/>
      <c r="O11" s="49"/>
      <c r="P11" s="129"/>
      <c r="Q11" s="163">
        <f>I11*L11</f>
        <v>17550000</v>
      </c>
    </row>
    <row r="12" spans="1:17" s="120" customFormat="1" ht="20.100000000000001" customHeight="1" x14ac:dyDescent="0.15">
      <c r="A12" s="201"/>
      <c r="B12" s="202"/>
      <c r="C12" s="180"/>
      <c r="D12" s="80"/>
      <c r="E12" s="216"/>
      <c r="F12" s="132"/>
      <c r="G12" s="217"/>
      <c r="H12" s="81" t="s">
        <v>89</v>
      </c>
      <c r="I12" s="64">
        <v>5460000</v>
      </c>
      <c r="J12" s="64" t="s">
        <v>72</v>
      </c>
      <c r="K12" s="64" t="s">
        <v>51</v>
      </c>
      <c r="L12" s="64">
        <v>1</v>
      </c>
      <c r="M12" s="64" t="s">
        <v>90</v>
      </c>
      <c r="N12" s="64"/>
      <c r="O12" s="54"/>
      <c r="P12" s="123"/>
      <c r="Q12" s="133">
        <f>I12*L12</f>
        <v>5460000</v>
      </c>
    </row>
    <row r="13" spans="1:17" s="120" customFormat="1" ht="20.100000000000001" customHeight="1" x14ac:dyDescent="0.15">
      <c r="A13" s="228" t="s">
        <v>81</v>
      </c>
      <c r="B13" s="229"/>
      <c r="C13" s="227"/>
      <c r="D13" s="82">
        <f>D14</f>
        <v>1000000</v>
      </c>
      <c r="E13" s="167">
        <f>E14</f>
        <v>1000000</v>
      </c>
      <c r="F13" s="72">
        <f t="shared" si="1"/>
        <v>0</v>
      </c>
      <c r="G13" s="181">
        <v>0</v>
      </c>
      <c r="H13" s="81"/>
      <c r="I13" s="64"/>
      <c r="J13" s="64"/>
      <c r="K13" s="64"/>
      <c r="L13" s="64"/>
      <c r="M13" s="64"/>
      <c r="N13" s="64"/>
      <c r="O13" s="54"/>
      <c r="P13" s="123"/>
      <c r="Q13" s="133"/>
    </row>
    <row r="14" spans="1:17" s="120" customFormat="1" ht="20.100000000000001" customHeight="1" x14ac:dyDescent="0.15">
      <c r="A14" s="204"/>
      <c r="B14" s="226" t="s">
        <v>81</v>
      </c>
      <c r="C14" s="227"/>
      <c r="D14" s="80">
        <f>D15</f>
        <v>1000000</v>
      </c>
      <c r="E14" s="131">
        <f>E15</f>
        <v>1000000</v>
      </c>
      <c r="F14" s="132">
        <f t="shared" si="1"/>
        <v>0</v>
      </c>
      <c r="G14" s="97">
        <v>0</v>
      </c>
      <c r="H14" s="81"/>
      <c r="I14" s="64"/>
      <c r="J14" s="64"/>
      <c r="K14" s="64"/>
      <c r="L14" s="64"/>
      <c r="M14" s="64"/>
      <c r="N14" s="64"/>
      <c r="O14" s="54"/>
      <c r="P14" s="123"/>
      <c r="Q14" s="133"/>
    </row>
    <row r="15" spans="1:17" s="120" customFormat="1" ht="20.100000000000001" customHeight="1" x14ac:dyDescent="0.15">
      <c r="A15" s="204"/>
      <c r="B15" s="168"/>
      <c r="C15" s="203" t="s">
        <v>82</v>
      </c>
      <c r="D15" s="80">
        <v>1000000</v>
      </c>
      <c r="E15" s="131">
        <f>Q15</f>
        <v>1000000</v>
      </c>
      <c r="F15" s="132">
        <f t="shared" si="1"/>
        <v>0</v>
      </c>
      <c r="G15" s="97">
        <v>0</v>
      </c>
      <c r="H15" s="81" t="s">
        <v>83</v>
      </c>
      <c r="I15" s="64">
        <v>1000000</v>
      </c>
      <c r="J15" s="64" t="s">
        <v>72</v>
      </c>
      <c r="K15" s="64" t="s">
        <v>51</v>
      </c>
      <c r="L15" s="64">
        <v>1</v>
      </c>
      <c r="M15" s="64" t="s">
        <v>74</v>
      </c>
      <c r="N15" s="64"/>
      <c r="O15" s="54"/>
      <c r="P15" s="123"/>
      <c r="Q15" s="133">
        <f>I15*L15</f>
        <v>1000000</v>
      </c>
    </row>
    <row r="16" spans="1:17" s="120" customFormat="1" ht="20.100000000000001" customHeight="1" x14ac:dyDescent="0.15">
      <c r="A16" s="253" t="s">
        <v>54</v>
      </c>
      <c r="B16" s="254"/>
      <c r="C16" s="255"/>
      <c r="D16" s="82">
        <f>D17</f>
        <v>1</v>
      </c>
      <c r="E16" s="82">
        <f>E17</f>
        <v>1</v>
      </c>
      <c r="F16" s="72">
        <f t="shared" ref="F16:F22" si="2">E16-D16</f>
        <v>0</v>
      </c>
      <c r="G16" s="95">
        <f>E16/D16*100</f>
        <v>100</v>
      </c>
      <c r="H16" s="81"/>
      <c r="I16" s="74"/>
      <c r="J16" s="46"/>
      <c r="K16" s="46"/>
      <c r="L16" s="46"/>
      <c r="M16" s="46"/>
      <c r="N16" s="46"/>
      <c r="O16" s="46"/>
      <c r="P16" s="123"/>
      <c r="Q16" s="134"/>
    </row>
    <row r="17" spans="1:17" s="120" customFormat="1" ht="20.100000000000001" customHeight="1" x14ac:dyDescent="0.15">
      <c r="A17" s="248"/>
      <c r="B17" s="226" t="s">
        <v>10</v>
      </c>
      <c r="C17" s="227"/>
      <c r="D17" s="85">
        <f>D18+D19</f>
        <v>1</v>
      </c>
      <c r="E17" s="85">
        <f>E18+E19</f>
        <v>1</v>
      </c>
      <c r="F17" s="132">
        <f t="shared" si="2"/>
        <v>0</v>
      </c>
      <c r="G17" s="97">
        <f>E17/D17*100</f>
        <v>100</v>
      </c>
      <c r="H17" s="76"/>
      <c r="I17" s="66"/>
      <c r="J17" s="66"/>
      <c r="K17" s="66"/>
      <c r="L17" s="66"/>
      <c r="M17" s="66"/>
      <c r="N17" s="66"/>
      <c r="O17" s="47"/>
      <c r="P17" s="125"/>
      <c r="Q17" s="135"/>
    </row>
    <row r="18" spans="1:17" s="120" customFormat="1" ht="20.100000000000001" customHeight="1" x14ac:dyDescent="0.15">
      <c r="A18" s="249"/>
      <c r="B18" s="257"/>
      <c r="C18" s="60" t="s">
        <v>34</v>
      </c>
      <c r="D18" s="85">
        <v>0</v>
      </c>
      <c r="E18" s="85">
        <f>Q18</f>
        <v>0</v>
      </c>
      <c r="F18" s="132">
        <f t="shared" si="2"/>
        <v>0</v>
      </c>
      <c r="G18" s="97" t="s">
        <v>57</v>
      </c>
      <c r="H18" s="76" t="s">
        <v>34</v>
      </c>
      <c r="I18" s="64">
        <v>0</v>
      </c>
      <c r="J18" s="64" t="s">
        <v>60</v>
      </c>
      <c r="K18" s="64" t="s">
        <v>51</v>
      </c>
      <c r="L18" s="64">
        <v>0</v>
      </c>
      <c r="M18" s="64" t="s">
        <v>74</v>
      </c>
      <c r="N18" s="64"/>
      <c r="O18" s="54"/>
      <c r="P18" s="123"/>
      <c r="Q18" s="133">
        <f>I18*O18</f>
        <v>0</v>
      </c>
    </row>
    <row r="19" spans="1:17" s="120" customFormat="1" ht="20.100000000000001" customHeight="1" x14ac:dyDescent="0.15">
      <c r="A19" s="256"/>
      <c r="B19" s="258"/>
      <c r="C19" s="99" t="s">
        <v>30</v>
      </c>
      <c r="D19" s="85">
        <v>1</v>
      </c>
      <c r="E19" s="85">
        <f>I19*L19</f>
        <v>1</v>
      </c>
      <c r="F19" s="132">
        <f t="shared" si="2"/>
        <v>0</v>
      </c>
      <c r="G19" s="97">
        <f>E19/D19*100</f>
        <v>100</v>
      </c>
      <c r="H19" s="76" t="s">
        <v>30</v>
      </c>
      <c r="I19" s="64">
        <v>1</v>
      </c>
      <c r="J19" s="64" t="s">
        <v>60</v>
      </c>
      <c r="K19" s="64" t="s">
        <v>51</v>
      </c>
      <c r="L19" s="64">
        <v>1</v>
      </c>
      <c r="M19" s="64" t="s">
        <v>74</v>
      </c>
      <c r="N19" s="64"/>
      <c r="O19" s="54"/>
      <c r="P19" s="123"/>
      <c r="Q19" s="133">
        <f>I19*L19</f>
        <v>1</v>
      </c>
    </row>
    <row r="20" spans="1:17" s="120" customFormat="1" ht="20.100000000000001" customHeight="1" x14ac:dyDescent="0.15">
      <c r="A20" s="251" t="s">
        <v>50</v>
      </c>
      <c r="B20" s="251"/>
      <c r="C20" s="251"/>
      <c r="D20" s="75">
        <f>D21</f>
        <v>3999</v>
      </c>
      <c r="E20" s="75">
        <f>E21</f>
        <v>3999</v>
      </c>
      <c r="F20" s="75">
        <f t="shared" si="2"/>
        <v>0</v>
      </c>
      <c r="G20" s="96">
        <f>E20/D20*100</f>
        <v>100</v>
      </c>
      <c r="H20" s="76"/>
      <c r="I20" s="66"/>
      <c r="J20" s="66"/>
      <c r="K20" s="66"/>
      <c r="L20" s="66"/>
      <c r="M20" s="66"/>
      <c r="N20" s="66"/>
      <c r="O20" s="47"/>
      <c r="P20" s="136"/>
      <c r="Q20" s="135"/>
    </row>
    <row r="21" spans="1:17" s="120" customFormat="1" ht="20.100000000000001" customHeight="1" x14ac:dyDescent="0.15">
      <c r="A21" s="137"/>
      <c r="B21" s="252" t="s">
        <v>50</v>
      </c>
      <c r="C21" s="252"/>
      <c r="D21" s="77">
        <f>D22</f>
        <v>3999</v>
      </c>
      <c r="E21" s="77">
        <f>E22</f>
        <v>3999</v>
      </c>
      <c r="F21" s="77">
        <f t="shared" si="2"/>
        <v>0</v>
      </c>
      <c r="G21" s="97">
        <f>E21/D21*100</f>
        <v>100</v>
      </c>
      <c r="H21" s="76" t="s">
        <v>50</v>
      </c>
      <c r="I21" s="65"/>
      <c r="J21" s="65"/>
      <c r="K21" s="65"/>
      <c r="L21" s="65"/>
      <c r="M21" s="65"/>
      <c r="N21" s="65"/>
      <c r="O21" s="55"/>
      <c r="P21" s="125"/>
      <c r="Q21" s="135"/>
    </row>
    <row r="22" spans="1:17" s="120" customFormat="1" ht="20.100000000000001" customHeight="1" x14ac:dyDescent="0.15">
      <c r="A22" s="138"/>
      <c r="B22" s="139"/>
      <c r="C22" s="140" t="s">
        <v>28</v>
      </c>
      <c r="D22" s="141">
        <v>3999</v>
      </c>
      <c r="E22" s="142">
        <f>Q22</f>
        <v>3999</v>
      </c>
      <c r="F22" s="141">
        <f t="shared" si="2"/>
        <v>0</v>
      </c>
      <c r="G22" s="143">
        <f>E22/D22*100</f>
        <v>100</v>
      </c>
      <c r="H22" s="144" t="s">
        <v>28</v>
      </c>
      <c r="I22" s="114">
        <v>3999</v>
      </c>
      <c r="J22" s="145" t="s">
        <v>60</v>
      </c>
      <c r="K22" s="145" t="s">
        <v>51</v>
      </c>
      <c r="L22" s="145">
        <v>1</v>
      </c>
      <c r="M22" s="145" t="s">
        <v>56</v>
      </c>
      <c r="N22" s="145"/>
      <c r="O22" s="146"/>
      <c r="P22" s="147"/>
      <c r="Q22" s="148">
        <f>I22*L22</f>
        <v>3999</v>
      </c>
    </row>
    <row r="23" spans="1:17" ht="20.100000000000001" customHeight="1" x14ac:dyDescent="0.15"/>
  </sheetData>
  <mergeCells count="20">
    <mergeCell ref="A20:C20"/>
    <mergeCell ref="B21:C21"/>
    <mergeCell ref="A16:C16"/>
    <mergeCell ref="B17:C17"/>
    <mergeCell ref="A17:A19"/>
    <mergeCell ref="B18:B19"/>
    <mergeCell ref="B14:C14"/>
    <mergeCell ref="A13:C13"/>
    <mergeCell ref="A1:P1"/>
    <mergeCell ref="A3:C3"/>
    <mergeCell ref="D3:D4"/>
    <mergeCell ref="E3:E4"/>
    <mergeCell ref="F3:G3"/>
    <mergeCell ref="H3:Q4"/>
    <mergeCell ref="A2:Q2"/>
    <mergeCell ref="A5:C5"/>
    <mergeCell ref="A6:C6"/>
    <mergeCell ref="A7:A10"/>
    <mergeCell ref="B7:C7"/>
    <mergeCell ref="B9:B10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70" orientation="landscape" useFirstPageNumber="1" r:id="rId1"/>
  <headerFooter>
    <oddFooter>&amp;R참좋은재가노인돌봄센터 (2021. 11.30)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6"/>
  <sheetViews>
    <sheetView showGridLines="0" view="pageBreakPreview" zoomScaleSheetLayoutView="100" workbookViewId="0">
      <selection activeCell="F29" sqref="F29:F30"/>
    </sheetView>
  </sheetViews>
  <sheetFormatPr defaultRowHeight="13.5" x14ac:dyDescent="0.15"/>
  <cols>
    <col min="1" max="1" width="7.5546875" customWidth="1"/>
    <col min="2" max="2" width="8.77734375" customWidth="1"/>
    <col min="3" max="3" width="12.6640625" customWidth="1"/>
    <col min="4" max="4" width="12.5546875" customWidth="1"/>
    <col min="5" max="5" width="11.77734375" customWidth="1"/>
    <col min="6" max="6" width="11.5546875" customWidth="1"/>
    <col min="7" max="7" width="8.21875" style="86" customWidth="1"/>
    <col min="8" max="8" width="21" customWidth="1"/>
    <col min="9" max="9" width="10.44140625" customWidth="1"/>
    <col min="10" max="10" width="3.33203125" style="89" customWidth="1"/>
    <col min="11" max="11" width="2.88671875" customWidth="1"/>
    <col min="12" max="12" width="5.77734375" customWidth="1"/>
    <col min="13" max="13" width="3.33203125" style="89" customWidth="1"/>
    <col min="14" max="14" width="2.6640625" customWidth="1"/>
    <col min="15" max="15" width="3" customWidth="1"/>
    <col min="16" max="16" width="3.6640625" style="89" customWidth="1"/>
    <col min="17" max="17" width="9.5546875" customWidth="1"/>
    <col min="18" max="18" width="9.5546875" bestFit="1" customWidth="1"/>
    <col min="19" max="19" width="11.6640625" customWidth="1"/>
    <col min="21" max="21" width="10.6640625" bestFit="1" customWidth="1"/>
  </cols>
  <sheetData>
    <row r="1" spans="1:21" s="120" customFormat="1" ht="20.100000000000001" customHeight="1" x14ac:dyDescent="0.15">
      <c r="A1" s="230" t="s">
        <v>91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110"/>
    </row>
    <row r="2" spans="1:21" s="120" customFormat="1" ht="20.100000000000001" customHeight="1" x14ac:dyDescent="0.15">
      <c r="A2" s="110"/>
      <c r="B2" s="110"/>
      <c r="C2" s="110"/>
      <c r="D2" s="110"/>
      <c r="E2" s="110"/>
      <c r="F2" s="110"/>
      <c r="G2" s="111"/>
      <c r="H2" s="110"/>
      <c r="I2" s="110"/>
      <c r="J2" s="113"/>
      <c r="K2" s="110"/>
      <c r="L2" s="110"/>
      <c r="M2" s="113"/>
      <c r="N2" s="110"/>
      <c r="O2" s="110"/>
      <c r="P2" s="259" t="s">
        <v>36</v>
      </c>
      <c r="Q2" s="244"/>
    </row>
    <row r="3" spans="1:21" s="120" customFormat="1" ht="20.100000000000001" customHeight="1" x14ac:dyDescent="0.15">
      <c r="A3" s="231" t="s">
        <v>44</v>
      </c>
      <c r="B3" s="232"/>
      <c r="C3" s="233"/>
      <c r="D3" s="234" t="s">
        <v>105</v>
      </c>
      <c r="E3" s="234" t="s">
        <v>107</v>
      </c>
      <c r="F3" s="236" t="s">
        <v>32</v>
      </c>
      <c r="G3" s="236"/>
      <c r="H3" s="237" t="s">
        <v>9</v>
      </c>
      <c r="I3" s="238"/>
      <c r="J3" s="238"/>
      <c r="K3" s="238"/>
      <c r="L3" s="238"/>
      <c r="M3" s="238"/>
      <c r="N3" s="238"/>
      <c r="O3" s="238"/>
      <c r="P3" s="238"/>
      <c r="Q3" s="239"/>
    </row>
    <row r="4" spans="1:21" s="120" customFormat="1" ht="20.100000000000001" customHeight="1" x14ac:dyDescent="0.15">
      <c r="A4" s="121" t="s">
        <v>42</v>
      </c>
      <c r="B4" s="122" t="s">
        <v>59</v>
      </c>
      <c r="C4" s="122" t="s">
        <v>58</v>
      </c>
      <c r="D4" s="235"/>
      <c r="E4" s="235"/>
      <c r="F4" s="62" t="s">
        <v>47</v>
      </c>
      <c r="G4" s="87" t="s">
        <v>46</v>
      </c>
      <c r="H4" s="240"/>
      <c r="I4" s="241"/>
      <c r="J4" s="241"/>
      <c r="K4" s="241"/>
      <c r="L4" s="241"/>
      <c r="M4" s="241"/>
      <c r="N4" s="241"/>
      <c r="O4" s="241"/>
      <c r="P4" s="241"/>
      <c r="Q4" s="242"/>
      <c r="R4" s="187"/>
      <c r="S4" s="187"/>
      <c r="T4" s="187"/>
      <c r="U4" s="187"/>
    </row>
    <row r="5" spans="1:21" s="120" customFormat="1" ht="20.100000000000001" customHeight="1" x14ac:dyDescent="0.15">
      <c r="A5" s="265" t="s">
        <v>38</v>
      </c>
      <c r="B5" s="266"/>
      <c r="C5" s="267"/>
      <c r="D5" s="72">
        <f>D6+D10+D20</f>
        <v>36500000</v>
      </c>
      <c r="E5" s="72">
        <f>E6+E10+E20</f>
        <v>36110000</v>
      </c>
      <c r="F5" s="72">
        <f t="shared" ref="F5:F12" si="0">E5-D5</f>
        <v>-390000</v>
      </c>
      <c r="G5" s="95">
        <f t="shared" ref="G5:G12" si="1">E5/D5*100</f>
        <v>98.93150684931507</v>
      </c>
      <c r="H5" s="73"/>
      <c r="I5" s="74"/>
      <c r="J5" s="113"/>
      <c r="K5" s="74"/>
      <c r="L5" s="74"/>
      <c r="M5" s="113"/>
      <c r="N5" s="74"/>
      <c r="O5" s="46"/>
      <c r="P5" s="92"/>
      <c r="Q5" s="149"/>
      <c r="R5" s="187"/>
      <c r="S5" s="187"/>
      <c r="T5" s="187"/>
      <c r="U5" s="187"/>
    </row>
    <row r="6" spans="1:21" s="120" customFormat="1" ht="20.100000000000001" customHeight="1" x14ac:dyDescent="0.15">
      <c r="A6" s="268" t="s">
        <v>62</v>
      </c>
      <c r="B6" s="269"/>
      <c r="C6" s="270"/>
      <c r="D6" s="75">
        <f>D7</f>
        <v>240000</v>
      </c>
      <c r="E6" s="75">
        <f>E7</f>
        <v>2132000</v>
      </c>
      <c r="F6" s="75">
        <f t="shared" si="0"/>
        <v>1892000</v>
      </c>
      <c r="G6" s="95">
        <f t="shared" si="1"/>
        <v>888.33333333333326</v>
      </c>
      <c r="H6" s="76"/>
      <c r="I6" s="66"/>
      <c r="J6" s="90"/>
      <c r="K6" s="66"/>
      <c r="L6" s="66"/>
      <c r="M6" s="90"/>
      <c r="N6" s="66"/>
      <c r="O6" s="47"/>
      <c r="P6" s="93"/>
      <c r="Q6" s="150"/>
      <c r="R6" s="187"/>
      <c r="S6" s="187"/>
      <c r="T6" s="187"/>
      <c r="U6" s="187"/>
    </row>
    <row r="7" spans="1:21" s="120" customFormat="1" ht="20.100000000000001" customHeight="1" x14ac:dyDescent="0.15">
      <c r="A7" s="248"/>
      <c r="B7" s="226" t="s">
        <v>55</v>
      </c>
      <c r="C7" s="227"/>
      <c r="D7" s="77">
        <f>D8+D9</f>
        <v>240000</v>
      </c>
      <c r="E7" s="77">
        <f>E8+E9</f>
        <v>2132000</v>
      </c>
      <c r="F7" s="77">
        <f t="shared" si="0"/>
        <v>1892000</v>
      </c>
      <c r="G7" s="97">
        <f t="shared" si="1"/>
        <v>888.33333333333326</v>
      </c>
      <c r="H7" s="76"/>
      <c r="I7" s="78"/>
      <c r="J7" s="90"/>
      <c r="K7" s="66"/>
      <c r="L7" s="66"/>
      <c r="M7" s="90"/>
      <c r="N7" s="66"/>
      <c r="O7" s="47"/>
      <c r="P7" s="93"/>
      <c r="Q7" s="150"/>
      <c r="R7" s="187"/>
      <c r="S7" s="187"/>
      <c r="T7" s="188"/>
      <c r="U7" s="187"/>
    </row>
    <row r="8" spans="1:21" s="175" customFormat="1" ht="20.100000000000001" customHeight="1" x14ac:dyDescent="0.15">
      <c r="A8" s="249"/>
      <c r="B8" s="271"/>
      <c r="C8" s="99" t="s">
        <v>22</v>
      </c>
      <c r="D8" s="85">
        <v>240000</v>
      </c>
      <c r="E8" s="85">
        <f>Q8</f>
        <v>2132000</v>
      </c>
      <c r="F8" s="70">
        <f t="shared" si="0"/>
        <v>1892000</v>
      </c>
      <c r="G8" s="100">
        <f t="shared" si="1"/>
        <v>888.33333333333326</v>
      </c>
      <c r="H8" s="76" t="s">
        <v>22</v>
      </c>
      <c r="I8" s="66">
        <v>533000</v>
      </c>
      <c r="J8" s="90" t="s">
        <v>39</v>
      </c>
      <c r="K8" s="66" t="s">
        <v>51</v>
      </c>
      <c r="L8" s="47">
        <v>4</v>
      </c>
      <c r="M8" s="93" t="s">
        <v>56</v>
      </c>
      <c r="N8" s="66"/>
      <c r="O8" s="47"/>
      <c r="P8" s="93"/>
      <c r="Q8" s="88">
        <f>I8*L8</f>
        <v>2132000</v>
      </c>
      <c r="R8" s="189"/>
      <c r="S8" s="190"/>
      <c r="T8" s="190"/>
      <c r="U8" s="189"/>
    </row>
    <row r="9" spans="1:21" s="120" customFormat="1" ht="20.100000000000001" customHeight="1" x14ac:dyDescent="0.15">
      <c r="A9" s="256"/>
      <c r="B9" s="272"/>
      <c r="C9" s="130" t="s">
        <v>11</v>
      </c>
      <c r="D9" s="80">
        <v>0</v>
      </c>
      <c r="E9" s="131">
        <f>Q9</f>
        <v>0</v>
      </c>
      <c r="F9" s="70">
        <f t="shared" si="0"/>
        <v>0</v>
      </c>
      <c r="G9" s="100">
        <v>0</v>
      </c>
      <c r="H9" s="81" t="s">
        <v>6</v>
      </c>
      <c r="I9" s="64">
        <v>0</v>
      </c>
      <c r="J9" s="151" t="s">
        <v>60</v>
      </c>
      <c r="K9" s="64" t="s">
        <v>51</v>
      </c>
      <c r="L9" s="54">
        <v>0</v>
      </c>
      <c r="M9" s="92" t="s">
        <v>56</v>
      </c>
      <c r="N9" s="64"/>
      <c r="O9" s="54"/>
      <c r="P9" s="92"/>
      <c r="Q9" s="88">
        <f>I9*O9</f>
        <v>0</v>
      </c>
      <c r="R9" s="187"/>
      <c r="S9" s="187"/>
      <c r="T9" s="187"/>
      <c r="U9" s="187"/>
    </row>
    <row r="10" spans="1:21" s="120" customFormat="1" ht="20.100000000000001" customHeight="1" x14ac:dyDescent="0.15">
      <c r="A10" s="251" t="s">
        <v>43</v>
      </c>
      <c r="B10" s="251"/>
      <c r="C10" s="251"/>
      <c r="D10" s="82">
        <f>D11</f>
        <v>36184000</v>
      </c>
      <c r="E10" s="61">
        <f>E11</f>
        <v>33934001</v>
      </c>
      <c r="F10" s="75">
        <f t="shared" si="0"/>
        <v>-2249999</v>
      </c>
      <c r="G10" s="95">
        <f t="shared" si="1"/>
        <v>93.781784766747734</v>
      </c>
      <c r="H10" s="81"/>
      <c r="I10" s="47"/>
      <c r="J10" s="91"/>
      <c r="K10" s="47"/>
      <c r="L10" s="47"/>
      <c r="M10" s="91"/>
      <c r="N10" s="47"/>
      <c r="O10" s="54"/>
      <c r="P10" s="92"/>
      <c r="Q10" s="150"/>
      <c r="R10" s="187"/>
      <c r="S10" s="187">
        <f>세입예산!E5-E5</f>
        <v>0</v>
      </c>
      <c r="T10" s="187"/>
      <c r="U10" s="187"/>
    </row>
    <row r="11" spans="1:21" s="120" customFormat="1" ht="20.100000000000001" customHeight="1" x14ac:dyDescent="0.15">
      <c r="A11" s="248"/>
      <c r="B11" s="252" t="s">
        <v>27</v>
      </c>
      <c r="C11" s="252"/>
      <c r="D11" s="80">
        <f>D12+D15</f>
        <v>36184000</v>
      </c>
      <c r="E11" s="53">
        <f>E12+E15</f>
        <v>33934001</v>
      </c>
      <c r="F11" s="77">
        <f t="shared" si="0"/>
        <v>-2249999</v>
      </c>
      <c r="G11" s="97">
        <f t="shared" si="1"/>
        <v>93.781784766747734</v>
      </c>
      <c r="H11" s="81"/>
      <c r="I11" s="47"/>
      <c r="J11" s="91"/>
      <c r="K11" s="47"/>
      <c r="L11" s="47"/>
      <c r="M11" s="91"/>
      <c r="N11" s="47"/>
      <c r="O11" s="54"/>
      <c r="P11" s="92"/>
      <c r="Q11" s="150"/>
      <c r="R11" s="187"/>
      <c r="S11" s="187"/>
      <c r="T11" s="187"/>
      <c r="U11" s="187"/>
    </row>
    <row r="12" spans="1:21" s="120" customFormat="1" ht="20.100000000000001" customHeight="1" x14ac:dyDescent="0.15">
      <c r="A12" s="249"/>
      <c r="B12" s="271"/>
      <c r="C12" s="118" t="s">
        <v>29</v>
      </c>
      <c r="D12" s="58">
        <v>13096000</v>
      </c>
      <c r="E12" s="58">
        <f>Q12</f>
        <v>12718001</v>
      </c>
      <c r="F12" s="57">
        <f t="shared" si="0"/>
        <v>-377999</v>
      </c>
      <c r="G12" s="98">
        <f t="shared" si="1"/>
        <v>97.113630116065977</v>
      </c>
      <c r="H12" s="59" t="s">
        <v>29</v>
      </c>
      <c r="I12" s="48"/>
      <c r="J12" s="113"/>
      <c r="K12" s="48"/>
      <c r="L12" s="48"/>
      <c r="M12" s="113"/>
      <c r="N12" s="48"/>
      <c r="O12" s="48"/>
      <c r="P12" s="94"/>
      <c r="Q12" s="152">
        <f>Q14+Q13</f>
        <v>12718001</v>
      </c>
      <c r="R12" s="187"/>
      <c r="S12" s="187"/>
      <c r="T12" s="187"/>
      <c r="U12" s="187"/>
    </row>
    <row r="13" spans="1:21" s="120" customFormat="1" ht="20.100000000000001" customHeight="1" x14ac:dyDescent="0.15">
      <c r="A13" s="249"/>
      <c r="B13" s="250"/>
      <c r="C13" s="119"/>
      <c r="D13" s="50"/>
      <c r="E13" s="169"/>
      <c r="F13" s="51"/>
      <c r="G13" s="170"/>
      <c r="H13" s="52" t="s">
        <v>84</v>
      </c>
      <c r="I13" s="49">
        <v>1000001</v>
      </c>
      <c r="J13" s="49" t="s">
        <v>72</v>
      </c>
      <c r="K13" s="49" t="s">
        <v>73</v>
      </c>
      <c r="L13" s="49">
        <v>1</v>
      </c>
      <c r="M13" s="49" t="s">
        <v>74</v>
      </c>
      <c r="N13" s="49"/>
      <c r="O13" s="49"/>
      <c r="P13" s="49"/>
      <c r="Q13" s="173">
        <f>I13*L13</f>
        <v>1000001</v>
      </c>
      <c r="R13" s="156"/>
      <c r="S13" s="187"/>
      <c r="T13" s="187"/>
      <c r="U13" s="187"/>
    </row>
    <row r="14" spans="1:21" s="120" customFormat="1" ht="20.100000000000001" customHeight="1" x14ac:dyDescent="0.15">
      <c r="A14" s="249"/>
      <c r="B14" s="250"/>
      <c r="C14" s="119"/>
      <c r="D14" s="50"/>
      <c r="E14" s="110"/>
      <c r="F14" s="51"/>
      <c r="G14" s="111"/>
      <c r="H14" s="52" t="s">
        <v>17</v>
      </c>
      <c r="I14" s="49">
        <v>3000</v>
      </c>
      <c r="J14" s="49" t="s">
        <v>60</v>
      </c>
      <c r="K14" s="49" t="s">
        <v>73</v>
      </c>
      <c r="L14" s="49">
        <v>14</v>
      </c>
      <c r="M14" s="49" t="s">
        <v>53</v>
      </c>
      <c r="N14" s="49" t="s">
        <v>51</v>
      </c>
      <c r="O14" s="49">
        <v>279</v>
      </c>
      <c r="P14" s="49" t="s">
        <v>56</v>
      </c>
      <c r="Q14" s="173">
        <f>I14*L14*O14</f>
        <v>11718000</v>
      </c>
      <c r="R14" s="156"/>
      <c r="S14" s="187"/>
      <c r="T14" s="187"/>
      <c r="U14" s="187"/>
    </row>
    <row r="15" spans="1:21" s="120" customFormat="1" ht="20.100000000000001" customHeight="1" x14ac:dyDescent="0.15">
      <c r="A15" s="249"/>
      <c r="B15" s="250"/>
      <c r="C15" s="118" t="s">
        <v>33</v>
      </c>
      <c r="D15" s="79">
        <v>23088000</v>
      </c>
      <c r="E15" s="58">
        <f>Q15</f>
        <v>21216000</v>
      </c>
      <c r="F15" s="57">
        <f>E15-D15</f>
        <v>-1872000</v>
      </c>
      <c r="G15" s="98">
        <f>E15/D15*100</f>
        <v>91.891891891891902</v>
      </c>
      <c r="H15" s="59" t="s">
        <v>33</v>
      </c>
      <c r="I15" s="48"/>
      <c r="J15" s="195"/>
      <c r="K15" s="48"/>
      <c r="L15" s="48"/>
      <c r="M15" s="195"/>
      <c r="N15" s="48"/>
      <c r="O15" s="48"/>
      <c r="P15" s="196"/>
      <c r="Q15" s="197">
        <f>SUM(Q16:Q19)</f>
        <v>21216000</v>
      </c>
      <c r="R15" s="156"/>
      <c r="S15" s="187"/>
      <c r="T15" s="187"/>
      <c r="U15" s="187"/>
    </row>
    <row r="16" spans="1:21" s="120" customFormat="1" ht="20.100000000000001" customHeight="1" x14ac:dyDescent="0.15">
      <c r="A16" s="249"/>
      <c r="B16" s="250"/>
      <c r="C16" s="119"/>
      <c r="D16" s="160"/>
      <c r="E16" s="169"/>
      <c r="F16" s="51"/>
      <c r="G16" s="170"/>
      <c r="H16" s="52" t="s">
        <v>14</v>
      </c>
      <c r="I16" s="49">
        <v>6000</v>
      </c>
      <c r="J16" s="198" t="s">
        <v>60</v>
      </c>
      <c r="K16" s="49" t="s">
        <v>51</v>
      </c>
      <c r="L16" s="49">
        <v>69</v>
      </c>
      <c r="M16" s="199" t="s">
        <v>53</v>
      </c>
      <c r="N16" s="49"/>
      <c r="O16" s="49">
        <v>13</v>
      </c>
      <c r="P16" s="198" t="s">
        <v>61</v>
      </c>
      <c r="Q16" s="200">
        <f>I16*O16*L16</f>
        <v>5382000</v>
      </c>
      <c r="R16" s="156"/>
      <c r="S16" s="187"/>
      <c r="T16" s="187"/>
      <c r="U16" s="187"/>
    </row>
    <row r="17" spans="1:21" s="120" customFormat="1" ht="20.100000000000001" customHeight="1" x14ac:dyDescent="0.15">
      <c r="A17" s="249"/>
      <c r="B17" s="250"/>
      <c r="C17" s="119"/>
      <c r="D17" s="160"/>
      <c r="E17" s="169"/>
      <c r="F17" s="51"/>
      <c r="G17" s="170"/>
      <c r="H17" s="52" t="s">
        <v>14</v>
      </c>
      <c r="I17" s="49">
        <v>6000</v>
      </c>
      <c r="J17" s="198" t="s">
        <v>60</v>
      </c>
      <c r="K17" s="49" t="s">
        <v>51</v>
      </c>
      <c r="L17" s="49">
        <v>68</v>
      </c>
      <c r="M17" s="199" t="s">
        <v>53</v>
      </c>
      <c r="N17" s="49"/>
      <c r="O17" s="49">
        <v>13</v>
      </c>
      <c r="P17" s="198" t="s">
        <v>61</v>
      </c>
      <c r="Q17" s="200">
        <f>I17*O17*L17</f>
        <v>5304000</v>
      </c>
      <c r="R17" s="156"/>
      <c r="S17" s="187"/>
      <c r="T17" s="187"/>
      <c r="U17" s="187"/>
    </row>
    <row r="18" spans="1:21" s="120" customFormat="1" ht="20.100000000000001" customHeight="1" x14ac:dyDescent="0.15">
      <c r="A18" s="249"/>
      <c r="B18" s="250"/>
      <c r="C18" s="119"/>
      <c r="D18" s="160"/>
      <c r="E18" s="169"/>
      <c r="F18" s="51"/>
      <c r="G18" s="170"/>
      <c r="H18" s="52" t="s">
        <v>14</v>
      </c>
      <c r="I18" s="49">
        <v>6000</v>
      </c>
      <c r="J18" s="198" t="s">
        <v>60</v>
      </c>
      <c r="K18" s="49" t="s">
        <v>51</v>
      </c>
      <c r="L18" s="49">
        <v>68</v>
      </c>
      <c r="M18" s="199" t="s">
        <v>53</v>
      </c>
      <c r="N18" s="49"/>
      <c r="O18" s="49">
        <v>13</v>
      </c>
      <c r="P18" s="198" t="s">
        <v>61</v>
      </c>
      <c r="Q18" s="200">
        <f>I18*O18*L18</f>
        <v>5304000</v>
      </c>
      <c r="R18" s="156"/>
      <c r="S18" s="187"/>
      <c r="T18" s="187"/>
      <c r="U18" s="187"/>
    </row>
    <row r="19" spans="1:21" s="120" customFormat="1" ht="20.100000000000001" customHeight="1" x14ac:dyDescent="0.15">
      <c r="A19" s="249"/>
      <c r="B19" s="250"/>
      <c r="C19" s="119"/>
      <c r="D19" s="50"/>
      <c r="E19" s="110"/>
      <c r="F19" s="51"/>
      <c r="G19" s="111"/>
      <c r="H19" s="52" t="s">
        <v>14</v>
      </c>
      <c r="I19" s="49">
        <v>6000</v>
      </c>
      <c r="J19" s="102" t="s">
        <v>60</v>
      </c>
      <c r="K19" s="54" t="s">
        <v>51</v>
      </c>
      <c r="L19" s="54">
        <v>67</v>
      </c>
      <c r="M19" s="194" t="s">
        <v>53</v>
      </c>
      <c r="N19" s="54"/>
      <c r="O19" s="54">
        <v>13</v>
      </c>
      <c r="P19" s="102" t="s">
        <v>61</v>
      </c>
      <c r="Q19" s="103">
        <f>I19*O19*L19</f>
        <v>5226000</v>
      </c>
      <c r="R19" s="156"/>
      <c r="S19" s="187"/>
      <c r="T19" s="187"/>
      <c r="U19" s="187"/>
    </row>
    <row r="20" spans="1:21" s="120" customFormat="1" ht="20.100000000000001" customHeight="1" x14ac:dyDescent="0.15">
      <c r="A20" s="228" t="s">
        <v>26</v>
      </c>
      <c r="B20" s="229"/>
      <c r="C20" s="227"/>
      <c r="D20" s="83">
        <f>D21</f>
        <v>76000</v>
      </c>
      <c r="E20" s="83">
        <f>E21</f>
        <v>43999</v>
      </c>
      <c r="F20" s="75">
        <f>E20-D20</f>
        <v>-32001</v>
      </c>
      <c r="G20" s="96">
        <f>E20/D20*100</f>
        <v>57.893421052631581</v>
      </c>
      <c r="H20" s="84"/>
      <c r="I20" s="65"/>
      <c r="J20" s="101"/>
      <c r="K20" s="54"/>
      <c r="L20" s="46"/>
      <c r="M20" s="101"/>
      <c r="N20" s="46"/>
      <c r="O20" s="46"/>
      <c r="P20" s="92"/>
      <c r="Q20" s="134"/>
      <c r="R20" s="156"/>
      <c r="S20" s="187"/>
      <c r="T20" s="187"/>
      <c r="U20" s="187"/>
    </row>
    <row r="21" spans="1:21" s="120" customFormat="1" ht="20.100000000000001" customHeight="1" x14ac:dyDescent="0.15">
      <c r="A21" s="262"/>
      <c r="B21" s="226" t="s">
        <v>26</v>
      </c>
      <c r="C21" s="227"/>
      <c r="D21" s="85">
        <f>D22+D23</f>
        <v>76000</v>
      </c>
      <c r="E21" s="85">
        <f>E22+E23</f>
        <v>43999</v>
      </c>
      <c r="F21" s="85">
        <f>E21-D21</f>
        <v>-32001</v>
      </c>
      <c r="G21" s="97">
        <f>E21/D21*100</f>
        <v>57.893421052631581</v>
      </c>
      <c r="H21" s="76" t="s">
        <v>5</v>
      </c>
      <c r="I21" s="66"/>
      <c r="J21" s="90"/>
      <c r="K21" s="54"/>
      <c r="L21" s="66"/>
      <c r="M21" s="90"/>
      <c r="N21" s="66"/>
      <c r="O21" s="47"/>
      <c r="P21" s="93"/>
      <c r="Q21" s="103">
        <f>Q22+Q23+Q24</f>
        <v>43999</v>
      </c>
      <c r="R21" s="156"/>
      <c r="S21" s="187"/>
      <c r="T21" s="187"/>
      <c r="U21" s="187"/>
    </row>
    <row r="22" spans="1:21" s="174" customFormat="1" ht="20.100000000000001" customHeight="1" x14ac:dyDescent="0.15">
      <c r="A22" s="263"/>
      <c r="B22" s="257"/>
      <c r="C22" s="60" t="s">
        <v>48</v>
      </c>
      <c r="D22" s="85">
        <v>72001</v>
      </c>
      <c r="E22" s="85">
        <f>I22*O22</f>
        <v>0</v>
      </c>
      <c r="F22" s="85">
        <f>E22-D22</f>
        <v>-72001</v>
      </c>
      <c r="G22" s="97">
        <v>0</v>
      </c>
      <c r="H22" s="206" t="s">
        <v>48</v>
      </c>
      <c r="I22" s="66">
        <v>0</v>
      </c>
      <c r="J22" s="90" t="s">
        <v>39</v>
      </c>
      <c r="K22" s="66" t="s">
        <v>51</v>
      </c>
      <c r="L22" s="66"/>
      <c r="M22" s="90"/>
      <c r="N22" s="66"/>
      <c r="O22" s="47">
        <v>1</v>
      </c>
      <c r="P22" s="93" t="s">
        <v>56</v>
      </c>
      <c r="Q22" s="103">
        <f>I22*O22</f>
        <v>0</v>
      </c>
      <c r="R22" s="191"/>
      <c r="S22" s="191"/>
      <c r="T22" s="191"/>
      <c r="U22" s="191"/>
    </row>
    <row r="23" spans="1:21" s="120" customFormat="1" ht="20.100000000000001" customHeight="1" x14ac:dyDescent="0.15">
      <c r="A23" s="263"/>
      <c r="B23" s="260"/>
      <c r="C23" s="153" t="s">
        <v>49</v>
      </c>
      <c r="D23" s="79">
        <v>3999</v>
      </c>
      <c r="E23" s="79">
        <f>Q23+Q24</f>
        <v>43999</v>
      </c>
      <c r="F23" s="79">
        <f>E23-D23</f>
        <v>40000</v>
      </c>
      <c r="G23" s="98">
        <f>E23/D23*100</f>
        <v>1100.250062515629</v>
      </c>
      <c r="H23" s="59" t="s">
        <v>31</v>
      </c>
      <c r="I23" s="48">
        <v>1999.5</v>
      </c>
      <c r="J23" s="154" t="s">
        <v>60</v>
      </c>
      <c r="K23" s="49" t="s">
        <v>73</v>
      </c>
      <c r="L23" s="48"/>
      <c r="M23" s="154"/>
      <c r="N23" s="48"/>
      <c r="O23" s="48">
        <v>2</v>
      </c>
      <c r="P23" s="94" t="s">
        <v>56</v>
      </c>
      <c r="Q23" s="155">
        <f>I23*O23</f>
        <v>3999</v>
      </c>
      <c r="R23" s="187"/>
      <c r="S23" s="187"/>
      <c r="T23" s="187"/>
      <c r="U23" s="187"/>
    </row>
    <row r="24" spans="1:21" s="193" customFormat="1" ht="20.100000000000001" customHeight="1" x14ac:dyDescent="0.15">
      <c r="A24" s="264"/>
      <c r="B24" s="261"/>
      <c r="C24" s="207"/>
      <c r="D24" s="208"/>
      <c r="E24" s="209"/>
      <c r="F24" s="210"/>
      <c r="G24" s="211"/>
      <c r="H24" s="212" t="s">
        <v>71</v>
      </c>
      <c r="I24" s="114">
        <v>40000</v>
      </c>
      <c r="J24" s="213" t="s">
        <v>72</v>
      </c>
      <c r="K24" s="214" t="s">
        <v>51</v>
      </c>
      <c r="L24" s="214"/>
      <c r="M24" s="213"/>
      <c r="N24" s="214"/>
      <c r="O24" s="214">
        <v>1</v>
      </c>
      <c r="P24" s="213" t="s">
        <v>74</v>
      </c>
      <c r="Q24" s="215">
        <f>I24*O24</f>
        <v>40000</v>
      </c>
    </row>
    <row r="25" spans="1:21" s="120" customFormat="1" x14ac:dyDescent="0.15">
      <c r="G25" s="171"/>
      <c r="J25" s="172"/>
      <c r="M25" s="172"/>
      <c r="P25" s="172"/>
      <c r="R25" s="187"/>
      <c r="S25" s="187"/>
      <c r="T25" s="187"/>
      <c r="U25" s="187"/>
    </row>
    <row r="26" spans="1:21" x14ac:dyDescent="0.15">
      <c r="R26" s="192"/>
      <c r="S26" s="192"/>
      <c r="T26" s="192"/>
      <c r="U26" s="192"/>
    </row>
  </sheetData>
  <mergeCells count="20">
    <mergeCell ref="B22:B24"/>
    <mergeCell ref="A21:A24"/>
    <mergeCell ref="A5:C5"/>
    <mergeCell ref="A10:C10"/>
    <mergeCell ref="A6:C6"/>
    <mergeCell ref="B7:C7"/>
    <mergeCell ref="A7:A9"/>
    <mergeCell ref="B8:B9"/>
    <mergeCell ref="A11:A19"/>
    <mergeCell ref="B12:B19"/>
    <mergeCell ref="A20:C20"/>
    <mergeCell ref="B21:C21"/>
    <mergeCell ref="B11:C11"/>
    <mergeCell ref="A1:P1"/>
    <mergeCell ref="A3:C3"/>
    <mergeCell ref="F3:G3"/>
    <mergeCell ref="H3:Q4"/>
    <mergeCell ref="P2:Q2"/>
    <mergeCell ref="D3:D4"/>
    <mergeCell ref="E3:E4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71" orientation="landscape" useFirstPageNumber="1" r:id="rId1"/>
  <headerFooter>
    <oddFooter>&amp;R참좋은재가노인돌봄센터 (2021. 11.24)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1"/>
  <sheetViews>
    <sheetView showGridLines="0" view="pageBreakPreview" zoomScale="120" zoomScaleSheetLayoutView="120" workbookViewId="0">
      <selection activeCell="J8" sqref="J8"/>
    </sheetView>
  </sheetViews>
  <sheetFormatPr defaultRowHeight="13.5" x14ac:dyDescent="0.15"/>
  <cols>
    <col min="1" max="2" width="14.88671875" style="13" customWidth="1"/>
    <col min="3" max="5" width="17.109375" style="13" customWidth="1"/>
  </cols>
  <sheetData>
    <row r="1" spans="1:5" ht="39" customHeight="1" x14ac:dyDescent="0.15">
      <c r="A1" s="280" t="s">
        <v>16</v>
      </c>
      <c r="B1" s="280"/>
      <c r="C1" s="280"/>
      <c r="D1" s="280"/>
      <c r="E1" s="280"/>
    </row>
    <row r="2" spans="1:5" ht="21" customHeight="1" x14ac:dyDescent="0.15">
      <c r="A2" s="42" t="s">
        <v>80</v>
      </c>
      <c r="B2" s="42"/>
      <c r="C2" s="42"/>
      <c r="D2" s="42"/>
      <c r="E2" s="42"/>
    </row>
    <row r="3" spans="1:5" ht="21" customHeight="1" x14ac:dyDescent="0.15">
      <c r="A3" s="42" t="s">
        <v>25</v>
      </c>
      <c r="B3" s="42"/>
      <c r="C3" s="42"/>
      <c r="D3" s="42"/>
      <c r="E3" s="42"/>
    </row>
    <row r="4" spans="1:5" ht="14.25" customHeight="1" thickBot="1" x14ac:dyDescent="0.2">
      <c r="A4" s="115"/>
      <c r="B4" s="115"/>
      <c r="C4" s="115"/>
      <c r="D4" s="115"/>
      <c r="E4" s="33" t="s">
        <v>20</v>
      </c>
    </row>
    <row r="5" spans="1:5" ht="21" customHeight="1" x14ac:dyDescent="0.15">
      <c r="A5" s="281" t="s">
        <v>75</v>
      </c>
      <c r="B5" s="291" t="s">
        <v>76</v>
      </c>
      <c r="C5" s="166" t="s">
        <v>70</v>
      </c>
      <c r="D5" s="166" t="s">
        <v>70</v>
      </c>
      <c r="E5" s="283" t="s">
        <v>32</v>
      </c>
    </row>
    <row r="6" spans="1:5" ht="21" customHeight="1" thickBot="1" x14ac:dyDescent="0.2">
      <c r="A6" s="282"/>
      <c r="B6" s="292"/>
      <c r="C6" s="40" t="s">
        <v>95</v>
      </c>
      <c r="D6" s="40" t="s">
        <v>97</v>
      </c>
      <c r="E6" s="284"/>
    </row>
    <row r="7" spans="1:5" ht="21" customHeight="1" thickTop="1" x14ac:dyDescent="0.15">
      <c r="A7" s="289" t="s">
        <v>98</v>
      </c>
      <c r="B7" s="296" t="s">
        <v>99</v>
      </c>
      <c r="C7" s="112">
        <f>세입예산!D8</f>
        <v>35496000</v>
      </c>
      <c r="D7" s="112">
        <f>세입예산!E8</f>
        <v>35106000</v>
      </c>
      <c r="E7" s="117">
        <f>D7-C7</f>
        <v>-390000</v>
      </c>
    </row>
    <row r="8" spans="1:5" ht="21" customHeight="1" thickBot="1" x14ac:dyDescent="0.2">
      <c r="A8" s="290"/>
      <c r="B8" s="297"/>
      <c r="C8" s="293" t="s">
        <v>101</v>
      </c>
      <c r="D8" s="294"/>
      <c r="E8" s="295"/>
    </row>
    <row r="9" spans="1:5" ht="21" customHeight="1" x14ac:dyDescent="0.15">
      <c r="A9" s="116"/>
      <c r="B9" s="116"/>
      <c r="C9" s="116"/>
      <c r="D9" s="116"/>
      <c r="E9" s="116"/>
    </row>
    <row r="10" spans="1:5" ht="21" customHeight="1" x14ac:dyDescent="0.15">
      <c r="A10" s="42" t="s">
        <v>68</v>
      </c>
      <c r="B10" s="42"/>
      <c r="C10" s="42"/>
      <c r="D10" s="42"/>
      <c r="E10" s="42"/>
    </row>
    <row r="11" spans="1:5" ht="14.25" customHeight="1" thickBot="1" x14ac:dyDescent="0.2">
      <c r="A11" s="115"/>
      <c r="B11" s="115"/>
      <c r="C11" s="115"/>
      <c r="D11" s="115"/>
      <c r="E11" s="33" t="s">
        <v>20</v>
      </c>
    </row>
    <row r="12" spans="1:5" ht="21" customHeight="1" thickBot="1" x14ac:dyDescent="0.2">
      <c r="A12" s="285" t="s">
        <v>75</v>
      </c>
      <c r="B12" s="291" t="s">
        <v>76</v>
      </c>
      <c r="C12" s="205" t="s">
        <v>79</v>
      </c>
      <c r="D12" s="205" t="s">
        <v>79</v>
      </c>
      <c r="E12" s="287" t="s">
        <v>32</v>
      </c>
    </row>
    <row r="13" spans="1:5" ht="21" customHeight="1" thickTop="1" thickBot="1" x14ac:dyDescent="0.2">
      <c r="A13" s="286"/>
      <c r="B13" s="292"/>
      <c r="C13" s="40" t="s">
        <v>94</v>
      </c>
      <c r="D13" s="40" t="s">
        <v>96</v>
      </c>
      <c r="E13" s="288"/>
    </row>
    <row r="14" spans="1:5" ht="21" customHeight="1" thickTop="1" x14ac:dyDescent="0.15">
      <c r="A14" s="298" t="s">
        <v>63</v>
      </c>
      <c r="B14" s="300" t="s">
        <v>102</v>
      </c>
      <c r="C14" s="184">
        <f>세출예산!D8</f>
        <v>240000</v>
      </c>
      <c r="D14" s="186">
        <f>세출예산!E8</f>
        <v>2132000</v>
      </c>
      <c r="E14" s="185">
        <f>D14-C14</f>
        <v>1892000</v>
      </c>
    </row>
    <row r="15" spans="1:5" ht="21" customHeight="1" x14ac:dyDescent="0.15">
      <c r="A15" s="299"/>
      <c r="B15" s="258"/>
      <c r="C15" s="301" t="s">
        <v>103</v>
      </c>
      <c r="D15" s="302"/>
      <c r="E15" s="303"/>
    </row>
    <row r="16" spans="1:5" ht="21" customHeight="1" x14ac:dyDescent="0.15">
      <c r="A16" s="273" t="s">
        <v>85</v>
      </c>
      <c r="B16" s="275" t="s">
        <v>86</v>
      </c>
      <c r="C16" s="182">
        <f>세출예산!D15</f>
        <v>23088000</v>
      </c>
      <c r="D16" s="182">
        <f>세출예산!E15</f>
        <v>21216000</v>
      </c>
      <c r="E16" s="183">
        <f>D16-C16</f>
        <v>-1872000</v>
      </c>
    </row>
    <row r="17" spans="1:5" ht="21" customHeight="1" x14ac:dyDescent="0.15">
      <c r="A17" s="274"/>
      <c r="B17" s="276"/>
      <c r="C17" s="277" t="s">
        <v>100</v>
      </c>
      <c r="D17" s="278"/>
      <c r="E17" s="279"/>
    </row>
    <row r="18" spans="1:5" ht="21" customHeight="1" x14ac:dyDescent="0.15">
      <c r="A18" s="273" t="s">
        <v>111</v>
      </c>
      <c r="B18" s="275" t="s">
        <v>112</v>
      </c>
      <c r="C18" s="182">
        <f>세출예산!D22</f>
        <v>72001</v>
      </c>
      <c r="D18" s="182">
        <f>세출예산!E22</f>
        <v>0</v>
      </c>
      <c r="E18" s="218">
        <f>D18-C18</f>
        <v>-72001</v>
      </c>
    </row>
    <row r="19" spans="1:5" ht="21" customHeight="1" x14ac:dyDescent="0.15">
      <c r="A19" s="304"/>
      <c r="B19" s="276"/>
      <c r="C19" s="307" t="s">
        <v>113</v>
      </c>
      <c r="D19" s="308"/>
      <c r="E19" s="309"/>
    </row>
    <row r="20" spans="1:5" ht="21" customHeight="1" x14ac:dyDescent="0.15">
      <c r="A20" s="304"/>
      <c r="B20" s="275" t="s">
        <v>71</v>
      </c>
      <c r="C20" s="182">
        <f>세출예산!D23</f>
        <v>3999</v>
      </c>
      <c r="D20" s="182">
        <f>세출예산!E23</f>
        <v>43999</v>
      </c>
      <c r="E20" s="218">
        <f>D20-C20</f>
        <v>40000</v>
      </c>
    </row>
    <row r="21" spans="1:5" ht="21" customHeight="1" thickBot="1" x14ac:dyDescent="0.2">
      <c r="A21" s="290"/>
      <c r="B21" s="297"/>
      <c r="C21" s="305" t="s">
        <v>114</v>
      </c>
      <c r="D21" s="305"/>
      <c r="E21" s="306"/>
    </row>
  </sheetData>
  <mergeCells count="21">
    <mergeCell ref="A18:A21"/>
    <mergeCell ref="C21:E21"/>
    <mergeCell ref="B18:B19"/>
    <mergeCell ref="B20:B21"/>
    <mergeCell ref="C19:E19"/>
    <mergeCell ref="A16:A17"/>
    <mergeCell ref="B16:B17"/>
    <mergeCell ref="C17:E17"/>
    <mergeCell ref="A1:E1"/>
    <mergeCell ref="A5:A6"/>
    <mergeCell ref="E5:E6"/>
    <mergeCell ref="A12:A13"/>
    <mergeCell ref="E12:E13"/>
    <mergeCell ref="A7:A8"/>
    <mergeCell ref="B5:B6"/>
    <mergeCell ref="C8:E8"/>
    <mergeCell ref="B7:B8"/>
    <mergeCell ref="B12:B13"/>
    <mergeCell ref="A14:A15"/>
    <mergeCell ref="B14:B15"/>
    <mergeCell ref="C15:E15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scale="92" firstPageNumber="72" orientation="portrait" useFirstPageNumber="1" r:id="rId1"/>
  <headerFooter>
    <oddFooter>&amp;R참좋은재가노인돌봄센터 (2021. 11.24)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9</vt:i4>
      </vt:variant>
    </vt:vector>
  </HeadingPairs>
  <TitlesOfParts>
    <vt:vector size="15" baseType="lpstr">
      <vt:lpstr>표지</vt:lpstr>
      <vt:lpstr>예산총칙</vt:lpstr>
      <vt:lpstr>추경예산총괄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추경예산총괄!Consolidate_Area</vt:lpstr>
      <vt:lpstr>표지!Consolidate_Area</vt:lpstr>
      <vt:lpstr>세입예산!Print_Area</vt:lpstr>
      <vt:lpstr>세출예산!Print_Area</vt:lpstr>
      <vt:lpstr>예산증감내용!Print_Area</vt:lpstr>
      <vt:lpstr>표지!Print_Area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66</cp:revision>
  <cp:lastPrinted>2021-11-30T04:24:25Z</cp:lastPrinted>
  <dcterms:created xsi:type="dcterms:W3CDTF">2016-12-07T07:13:09Z</dcterms:created>
  <dcterms:modified xsi:type="dcterms:W3CDTF">2021-11-30T04:24:48Z</dcterms:modified>
</cp:coreProperties>
</file>