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/>
  <mc:AlternateContent xmlns:mc="http://schemas.openxmlformats.org/markup-compatibility/2006">
    <mc:Choice Requires="x15">
      <x15ac:absPath xmlns:x15ac="http://schemas.microsoft.com/office/spreadsheetml/2010/11/ac" url="d:\user\Desktop\결산추경 및 최초예산\"/>
    </mc:Choice>
  </mc:AlternateContent>
  <xr:revisionPtr revIDLastSave="0" documentId="13_ncr:1_{C154D682-DB56-4B47-AF76-25326027D4A3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표지" sheetId="1" r:id="rId1"/>
    <sheet name="예산총칙" sheetId="2" r:id="rId2"/>
    <sheet name="추경예산총괄" sheetId="3" r:id="rId3"/>
    <sheet name="세입예산" sheetId="4" r:id="rId4"/>
    <sheet name="세출예산" sheetId="5" r:id="rId5"/>
    <sheet name="예산증감내용" sheetId="6" r:id="rId6"/>
  </sheets>
  <definedNames>
    <definedName name="_xlnm.Consolidate_Area" localSheetId="3">세입예산!$A$1:$P$15</definedName>
    <definedName name="_xlnm.Consolidate_Area" localSheetId="4">세출예산!$A$1:$P$19</definedName>
    <definedName name="_xlnm.Consolidate_Area" localSheetId="5">예산증감내용!$A$1:$E$19</definedName>
    <definedName name="_xlnm.Consolidate_Area" localSheetId="2">추경예산총괄!$A$1:$E$18</definedName>
    <definedName name="_xlnm.Consolidate_Area" localSheetId="0">표지!$A$1:$A$12</definedName>
    <definedName name="_xlnm.Consolidate_Area">#REF!</definedName>
    <definedName name="_xlnm.Print_Area" localSheetId="3">세입예산!$A$1:$P$15</definedName>
    <definedName name="_xlnm.Print_Area" localSheetId="4">세출예산!$A$1:$P$19</definedName>
    <definedName name="_xlnm.Print_Area" localSheetId="5">예산증감내용!$A$1:$E$18</definedName>
  </definedNames>
  <calcPr calcId="181029"/>
</workbook>
</file>

<file path=xl/calcChain.xml><?xml version="1.0" encoding="utf-8"?>
<calcChain xmlns="http://schemas.openxmlformats.org/spreadsheetml/2006/main">
  <c r="D9" i="6" l="1"/>
  <c r="E9" i="6"/>
  <c r="C9" i="6"/>
  <c r="D7" i="6"/>
  <c r="E7" i="6"/>
  <c r="C7" i="6"/>
  <c r="C15" i="6"/>
  <c r="C17" i="6" l="1"/>
  <c r="E15" i="4" l="1"/>
  <c r="E14" i="4" s="1"/>
  <c r="E13" i="4" l="1"/>
  <c r="E8" i="4"/>
  <c r="G8" i="4" l="1"/>
  <c r="F8" i="4"/>
  <c r="E9" i="5" l="1"/>
  <c r="D17" i="6" s="1"/>
  <c r="E17" i="6" s="1"/>
  <c r="D7" i="4" l="1"/>
  <c r="D18" i="5" l="1"/>
  <c r="D17" i="5" s="1"/>
  <c r="C17" i="3" s="1"/>
  <c r="E16" i="5"/>
  <c r="F16" i="5" s="1"/>
  <c r="D15" i="5"/>
  <c r="D14" i="5" s="1"/>
  <c r="C16" i="3" s="1"/>
  <c r="E13" i="5"/>
  <c r="E12" i="5" s="1"/>
  <c r="E11" i="5" s="1"/>
  <c r="D12" i="5"/>
  <c r="D11" i="5" s="1"/>
  <c r="C15" i="3" s="1"/>
  <c r="F10" i="5"/>
  <c r="F9" i="5"/>
  <c r="E8" i="5"/>
  <c r="D15" i="6" s="1"/>
  <c r="D7" i="5"/>
  <c r="D6" i="5" s="1"/>
  <c r="D14" i="4"/>
  <c r="D13" i="4" s="1"/>
  <c r="E12" i="4"/>
  <c r="D11" i="4"/>
  <c r="D10" i="4" s="1"/>
  <c r="E9" i="4"/>
  <c r="D6" i="4"/>
  <c r="C6" i="3" s="1"/>
  <c r="F8" i="5" l="1"/>
  <c r="E7" i="4"/>
  <c r="E6" i="4" s="1"/>
  <c r="F9" i="4"/>
  <c r="G9" i="4"/>
  <c r="G15" i="4"/>
  <c r="F15" i="4"/>
  <c r="E11" i="4"/>
  <c r="G12" i="4"/>
  <c r="F12" i="4"/>
  <c r="C8" i="3"/>
  <c r="C7" i="3"/>
  <c r="D5" i="4"/>
  <c r="F11" i="5"/>
  <c r="E15" i="5"/>
  <c r="E14" i="5" s="1"/>
  <c r="D16" i="3" s="1"/>
  <c r="E16" i="3" s="1"/>
  <c r="F13" i="5"/>
  <c r="E7" i="5"/>
  <c r="E6" i="5" s="1"/>
  <c r="E17" i="5"/>
  <c r="E18" i="5"/>
  <c r="F18" i="5" s="1"/>
  <c r="F19" i="5"/>
  <c r="D5" i="5"/>
  <c r="C14" i="3"/>
  <c r="F14" i="5"/>
  <c r="F12" i="5"/>
  <c r="F15" i="5"/>
  <c r="D15" i="3"/>
  <c r="E15" i="3" s="1"/>
  <c r="D14" i="3" l="1"/>
  <c r="E15" i="6" s="1"/>
  <c r="G14" i="4"/>
  <c r="F14" i="4"/>
  <c r="C5" i="3"/>
  <c r="G7" i="4"/>
  <c r="F7" i="4"/>
  <c r="E10" i="4"/>
  <c r="E5" i="4" s="1"/>
  <c r="G11" i="4"/>
  <c r="F11" i="4"/>
  <c r="G6" i="4"/>
  <c r="D17" i="3"/>
  <c r="D6" i="3"/>
  <c r="F6" i="4"/>
  <c r="E5" i="5"/>
  <c r="F7" i="5"/>
  <c r="F6" i="5"/>
  <c r="F17" i="5"/>
  <c r="D13" i="3"/>
  <c r="C13" i="3"/>
  <c r="E14" i="3" l="1"/>
  <c r="F13" i="4"/>
  <c r="G13" i="4"/>
  <c r="D8" i="3"/>
  <c r="F10" i="4"/>
  <c r="G10" i="4"/>
  <c r="D7" i="3"/>
  <c r="E7" i="3" s="1"/>
  <c r="E17" i="3"/>
  <c r="E6" i="3"/>
  <c r="G5" i="5"/>
  <c r="S4" i="5"/>
  <c r="G5" i="4"/>
  <c r="S3" i="5"/>
  <c r="F5" i="5"/>
  <c r="E13" i="3"/>
  <c r="F5" i="4" l="1"/>
  <c r="E8" i="3"/>
  <c r="D5" i="3"/>
  <c r="E5" i="3" s="1"/>
  <c r="S5" i="5"/>
</calcChain>
</file>

<file path=xl/sharedStrings.xml><?xml version="1.0" encoding="utf-8"?>
<sst xmlns="http://schemas.openxmlformats.org/spreadsheetml/2006/main" count="172" uniqueCount="99">
  <si>
    <t>3. 본 예산은 사회복지법인 재무회계규칙 제 2장 예산과 결산에 의거 편성하며 집행한다.</t>
  </si>
  <si>
    <t>4. 특별회계 사업수입 등의 세입이 감소할 경우 기존사업을 축소할 수 있다.</t>
  </si>
  <si>
    <t>5. 특별회계 사업수입 등의 세입이 증가 할 경우 세입세출예산을 초과할 수 있다.</t>
  </si>
  <si>
    <t xml:space="preserve">7. 세출예산에서 초과지출이 발생할 경우에 동일관 내의 목간전용으로 부족한 예산을  </t>
  </si>
  <si>
    <t xml:space="preserve">6. 보편적으로 발생하는 지출에 있어서는 세출예산에도 불구하고 초과 집행하고 차기 </t>
  </si>
  <si>
    <t>목</t>
  </si>
  <si>
    <t>관</t>
  </si>
  <si>
    <t>잡지출</t>
  </si>
  <si>
    <t>총계</t>
  </si>
  <si>
    <t>이월금</t>
  </si>
  <si>
    <t>전출금</t>
  </si>
  <si>
    <t>액수</t>
  </si>
  <si>
    <t>잡수입</t>
  </si>
  <si>
    <t>과목</t>
  </si>
  <si>
    <t>회</t>
  </si>
  <si>
    <t>×</t>
  </si>
  <si>
    <t>항</t>
  </si>
  <si>
    <t>증감율</t>
  </si>
  <si>
    <t>원</t>
  </si>
  <si>
    <t xml:space="preserve">항 </t>
  </si>
  <si>
    <t xml:space="preserve">관 </t>
  </si>
  <si>
    <t>%</t>
  </si>
  <si>
    <t xml:space="preserve"> 예산 증감사항 및 주요내용(특별회계)</t>
  </si>
  <si>
    <t>세                  입</t>
  </si>
  <si>
    <t xml:space="preserve">                (단위: 원)</t>
  </si>
  <si>
    <t>세                    출</t>
  </si>
  <si>
    <t>시설전출금</t>
  </si>
  <si>
    <t>산출근거</t>
  </si>
  <si>
    <t>증감(B-A)</t>
  </si>
  <si>
    <t>차기년도이월금</t>
  </si>
  <si>
    <t>*잡지출</t>
  </si>
  <si>
    <t>전년도이월금</t>
  </si>
  <si>
    <t xml:space="preserve">    집행 할 수가 있다.</t>
  </si>
  <si>
    <t xml:space="preserve">   이사회에서 추가경정예산을 승인 받을 수 있다.</t>
  </si>
  <si>
    <t>기타예금이자수입</t>
  </si>
  <si>
    <t>*기타예금이자수입</t>
  </si>
  <si>
    <t>총       계</t>
  </si>
  <si>
    <t>총        계</t>
  </si>
  <si>
    <t>*차기년도이월금</t>
  </si>
  <si>
    <t xml:space="preserve"> 예  산  총  칙</t>
  </si>
  <si>
    <t>○ 세입의 주요내용</t>
  </si>
  <si>
    <t>증 감(B-A)</t>
  </si>
  <si>
    <t>*전년도 이월금</t>
  </si>
  <si>
    <t>(단위 : 원)</t>
  </si>
  <si>
    <t>○ 세출의 주요내용</t>
  </si>
  <si>
    <t>*시설환경개선준비금</t>
    <phoneticPr fontId="20" type="noConversion"/>
  </si>
  <si>
    <t>세입</t>
    <phoneticPr fontId="20" type="noConversion"/>
  </si>
  <si>
    <t>세출</t>
    <phoneticPr fontId="20" type="noConversion"/>
  </si>
  <si>
    <t>운영충당적립금</t>
    <phoneticPr fontId="20" type="noConversion"/>
  </si>
  <si>
    <t>시설환경개선준비금</t>
    <phoneticPr fontId="20" type="noConversion"/>
  </si>
  <si>
    <t>적립금 및 준비금(특별회계)</t>
    <phoneticPr fontId="20" type="noConversion"/>
  </si>
  <si>
    <t>운영충당적립금및환경개선준비금</t>
    <phoneticPr fontId="20" type="noConversion"/>
  </si>
  <si>
    <t>회</t>
    <phoneticPr fontId="20" type="noConversion"/>
  </si>
  <si>
    <t>적립금 및 준비금 지출(특별회계)</t>
    <phoneticPr fontId="20" type="noConversion"/>
  </si>
  <si>
    <t>운영충당적립금 및 환경개선부담금 지출</t>
    <phoneticPr fontId="20" type="noConversion"/>
  </si>
  <si>
    <t>운영충당적립금 지출</t>
    <phoneticPr fontId="20" type="noConversion"/>
  </si>
  <si>
    <t>시설환경개선 준비금 지출</t>
    <phoneticPr fontId="20" type="noConversion"/>
  </si>
  <si>
    <t>◎시설환경개선준비금</t>
    <phoneticPr fontId="20" type="noConversion"/>
  </si>
  <si>
    <t>적립금및준비금</t>
    <phoneticPr fontId="20" type="noConversion"/>
  </si>
  <si>
    <t>운영충당적립금및
환경개선준비금</t>
    <phoneticPr fontId="20" type="noConversion"/>
  </si>
  <si>
    <t>적립금및준비금지출</t>
    <phoneticPr fontId="20" type="noConversion"/>
  </si>
  <si>
    <t>운영충당적립금및
환경개선준비금 지출</t>
    <phoneticPr fontId="20" type="noConversion"/>
  </si>
  <si>
    <t>*시설환경개선준비금지출</t>
    <phoneticPr fontId="20" type="noConversion"/>
  </si>
  <si>
    <t>2021년</t>
    <phoneticPr fontId="20" type="noConversion"/>
  </si>
  <si>
    <t>*운영충당적립금</t>
    <phoneticPr fontId="20" type="noConversion"/>
  </si>
  <si>
    <t>×</t>
    <phoneticPr fontId="20" type="noConversion"/>
  </si>
  <si>
    <t>항</t>
    <phoneticPr fontId="20" type="noConversion"/>
  </si>
  <si>
    <t>목</t>
    <phoneticPr fontId="20" type="noConversion"/>
  </si>
  <si>
    <t>운영충당적립금지출</t>
    <phoneticPr fontId="20" type="noConversion"/>
  </si>
  <si>
    <t>시설환경개선금 지출</t>
    <phoneticPr fontId="20" type="noConversion"/>
  </si>
  <si>
    <t>■ 사업장명 : 참좋은재가노인돌봄센터</t>
    <phoneticPr fontId="20" type="noConversion"/>
  </si>
  <si>
    <t>참좋은재가노인돌봄센터</t>
    <phoneticPr fontId="20" type="noConversion"/>
  </si>
  <si>
    <t>사회복지법인무일복지재단</t>
    <phoneticPr fontId="20" type="noConversion"/>
  </si>
  <si>
    <t>2021년</t>
  </si>
  <si>
    <t>결산추경예산 (B)</t>
  </si>
  <si>
    <t>결산추경예산 (B)</t>
    <phoneticPr fontId="20" type="noConversion"/>
  </si>
  <si>
    <t>최초 예산 세입.세출 예산(안)</t>
    <phoneticPr fontId="20" type="noConversion"/>
  </si>
  <si>
    <t xml:space="preserve">2022년 참좋은재가노인돌봄센터(특별회계) </t>
    <phoneticPr fontId="20" type="noConversion"/>
  </si>
  <si>
    <r>
      <t>2. 세입.세출 예산 총액은</t>
    </r>
    <r>
      <rPr>
        <b/>
        <u/>
        <sz val="12"/>
        <color rgb="FF000000"/>
        <rFont val="굴림"/>
        <family val="3"/>
        <charset val="129"/>
      </rPr>
      <t xml:space="preserve"> 69,684,000</t>
    </r>
    <r>
      <rPr>
        <b/>
        <sz val="12"/>
        <color rgb="FF000000"/>
        <rFont val="굴림"/>
        <family val="3"/>
        <charset val="129"/>
      </rPr>
      <t>원</t>
    </r>
    <r>
      <rPr>
        <sz val="12"/>
        <color rgb="FF000000"/>
        <rFont val="굴림"/>
        <family val="3"/>
        <charset val="129"/>
      </rPr>
      <t>으로한다.</t>
    </r>
    <phoneticPr fontId="20" type="noConversion"/>
  </si>
  <si>
    <t>이월금 증액으로 지출 증액 조정</t>
    <phoneticPr fontId="20" type="noConversion"/>
  </si>
  <si>
    <t>1. 참좋은재가노인돌봄센터 특별회계사업의 2022년 최초 예산 세입.세출 예산은 다음과 같다.</t>
    <phoneticPr fontId="20" type="noConversion"/>
  </si>
  <si>
    <t>결산추경예산(A)</t>
  </si>
  <si>
    <t>결산추경예산(A)</t>
    <phoneticPr fontId="20" type="noConversion"/>
  </si>
  <si>
    <t>최초예산(B)</t>
  </si>
  <si>
    <t>최초예산(B)</t>
    <phoneticPr fontId="20" type="noConversion"/>
  </si>
  <si>
    <t>2) 2022년 참좋은재가노인돌봄센터(특별회계) 최초예산 세출 내역</t>
    <phoneticPr fontId="20" type="noConversion"/>
  </si>
  <si>
    <t>최초예산 (B)</t>
  </si>
  <si>
    <t>최초예산 (B)</t>
    <phoneticPr fontId="20" type="noConversion"/>
  </si>
  <si>
    <t>2022년</t>
  </si>
  <si>
    <t>2022년</t>
    <phoneticPr fontId="20" type="noConversion"/>
  </si>
  <si>
    <t>이월금</t>
    <phoneticPr fontId="20" type="noConversion"/>
  </si>
  <si>
    <t>전년도이월금</t>
    <phoneticPr fontId="20" type="noConversion"/>
  </si>
  <si>
    <t>잡수입</t>
    <phoneticPr fontId="20" type="noConversion"/>
  </si>
  <si>
    <t>기타예금이자수입</t>
    <phoneticPr fontId="20" type="noConversion"/>
  </si>
  <si>
    <t>기타예금이자수입 감액조정</t>
    <phoneticPr fontId="20" type="noConversion"/>
  </si>
  <si>
    <t>전년도이월금 증액 조정</t>
    <phoneticPr fontId="20" type="noConversion"/>
  </si>
  <si>
    <t>2022년 참좋은재가노인돌봄센터(특별회계) 최초 예산 총괄내역서</t>
    <phoneticPr fontId="20" type="noConversion"/>
  </si>
  <si>
    <t>1) 202년 참좋은재가노인돌봄센터(특별회계) 최초예산 세입 내역</t>
    <phoneticPr fontId="20" type="noConversion"/>
  </si>
  <si>
    <t>2021. 11. 30.</t>
    <phoneticPr fontId="2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</si>
</sst>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2" formatCode="_-&quot;₩&quot;* #,##0_-;\-&quot;₩&quot;* #,##0_-;_-&quot;₩&quot;* &quot;-&quot;_-;_-@_-"/>
    <numFmt numFmtId="41" formatCode="_-* #,##0_-;\-* #,##0_-;_-* &quot;-&quot;_-;_-@_-"/>
    <numFmt numFmtId="43" formatCode="_-* #,##0.00_-;\-* #,##0.00_-;_-* &quot;-&quot;??_-;_-@_-"/>
  </numFmts>
  <fonts count="24" x14ac:knownFonts="1">
    <font>
      <sz val="11"/>
      <color rgb="FF000000"/>
      <name val="돋움"/>
    </font>
    <font>
      <sz val="11"/>
      <color rgb="FF000000"/>
      <name val="맑은 고딕"/>
      <family val="3"/>
      <charset val="129"/>
    </font>
    <font>
      <b/>
      <sz val="16"/>
      <color rgb="FF000000"/>
      <name val="굴림"/>
      <family val="3"/>
      <charset val="129"/>
    </font>
    <font>
      <sz val="11"/>
      <color rgb="FF000000"/>
      <name val="굴림"/>
      <family val="3"/>
      <charset val="129"/>
    </font>
    <font>
      <b/>
      <sz val="20"/>
      <color rgb="FF000000"/>
      <name val="굴림"/>
      <family val="3"/>
      <charset val="129"/>
    </font>
    <font>
      <sz val="11"/>
      <color rgb="FF000000"/>
      <name val="바탕"/>
      <family val="1"/>
      <charset val="129"/>
    </font>
    <font>
      <b/>
      <sz val="8"/>
      <color rgb="FF000000"/>
      <name val="굴림"/>
      <family val="3"/>
      <charset val="129"/>
    </font>
    <font>
      <sz val="10"/>
      <color rgb="FF000000"/>
      <name val="굴림"/>
      <family val="3"/>
      <charset val="129"/>
    </font>
    <font>
      <sz val="8"/>
      <color rgb="FF000000"/>
      <name val="돋움"/>
      <family val="3"/>
      <charset val="129"/>
    </font>
    <font>
      <b/>
      <sz val="9"/>
      <color rgb="FF000000"/>
      <name val="굴림"/>
      <family val="3"/>
      <charset val="129"/>
    </font>
    <font>
      <sz val="9"/>
      <color rgb="FF000000"/>
      <name val="굴림"/>
      <family val="3"/>
      <charset val="129"/>
    </font>
    <font>
      <sz val="12"/>
      <color rgb="FF000000"/>
      <name val="돋움"/>
      <family val="3"/>
      <charset val="129"/>
    </font>
    <font>
      <sz val="12"/>
      <color rgb="FF000000"/>
      <name val="바탕"/>
      <family val="1"/>
      <charset val="129"/>
    </font>
    <font>
      <b/>
      <sz val="16"/>
      <color rgb="FF000000"/>
      <name val="바탕"/>
      <family val="1"/>
      <charset val="129"/>
    </font>
    <font>
      <b/>
      <sz val="25"/>
      <color rgb="FF000000"/>
      <name val="굴림"/>
      <family val="3"/>
      <charset val="129"/>
    </font>
    <font>
      <sz val="12"/>
      <color rgb="FF000000"/>
      <name val="굴림"/>
      <family val="3"/>
      <charset val="129"/>
    </font>
    <font>
      <sz val="20"/>
      <color rgb="FF000000"/>
      <name val="굴림"/>
      <family val="3"/>
      <charset val="129"/>
    </font>
    <font>
      <b/>
      <u/>
      <sz val="12"/>
      <color rgb="FF000000"/>
      <name val="굴림"/>
      <family val="3"/>
      <charset val="129"/>
    </font>
    <font>
      <b/>
      <sz val="12"/>
      <color rgb="FF000000"/>
      <name val="굴림"/>
      <family val="3"/>
      <charset val="129"/>
    </font>
    <font>
      <sz val="11"/>
      <color rgb="FF000000"/>
      <name val="돋움"/>
      <family val="3"/>
      <charset val="129"/>
    </font>
    <font>
      <sz val="8"/>
      <name val="돋움"/>
      <family val="3"/>
      <charset val="129"/>
    </font>
    <font>
      <sz val="9"/>
      <color theme="1"/>
      <name val="굴림"/>
      <family val="3"/>
      <charset val="129"/>
    </font>
    <font>
      <b/>
      <sz val="14"/>
      <color rgb="FF000000"/>
      <name val="굴림"/>
      <family val="3"/>
      <charset val="129"/>
    </font>
    <font>
      <sz val="9"/>
      <color rgb="FF000000"/>
      <name val="돋움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9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14">
    <xf numFmtId="0" fontId="0" fillId="0" borderId="0">
      <alignment vertical="center"/>
    </xf>
    <xf numFmtId="41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41" fontId="19" fillId="0" borderId="0">
      <alignment vertical="center"/>
    </xf>
    <xf numFmtId="41" fontId="19" fillId="0" borderId="0">
      <alignment vertical="center"/>
    </xf>
    <xf numFmtId="41" fontId="19" fillId="0" borderId="0">
      <alignment vertical="center"/>
    </xf>
    <xf numFmtId="0" fontId="19" fillId="0" borderId="0">
      <alignment vertical="center"/>
    </xf>
    <xf numFmtId="0" fontId="1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42" fontId="19" fillId="0" borderId="0">
      <alignment vertical="center"/>
    </xf>
    <xf numFmtId="0" fontId="1" fillId="0" borderId="0">
      <alignment vertical="center"/>
    </xf>
    <xf numFmtId="9" fontId="19" fillId="0" borderId="0">
      <alignment vertical="center"/>
    </xf>
  </cellStyleXfs>
  <cellXfs count="233">
    <xf numFmtId="0" fontId="0" fillId="0" borderId="0" xfId="0" applyNumberFormat="1">
      <alignment vertical="center"/>
    </xf>
    <xf numFmtId="0" fontId="0" fillId="0" borderId="0" xfId="0" applyNumberFormat="1" applyAlignment="1">
      <alignment horizontal="center"/>
    </xf>
    <xf numFmtId="0" fontId="3" fillId="0" borderId="0" xfId="0" applyNumberFormat="1" applyFont="1" applyAlignment="1">
      <alignment horizont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top"/>
    </xf>
    <xf numFmtId="0" fontId="5" fillId="0" borderId="0" xfId="0" applyNumberFormat="1" applyFont="1">
      <alignment vertical="center"/>
    </xf>
    <xf numFmtId="0" fontId="6" fillId="0" borderId="0" xfId="0" applyNumberFormat="1" applyFont="1" applyAlignment="1">
      <alignment horizontal="center" vertical="center"/>
    </xf>
    <xf numFmtId="0" fontId="7" fillId="0" borderId="0" xfId="0" applyNumberFormat="1" applyFont="1" applyBorder="1" applyAlignment="1">
      <alignment horizontal="center" vertical="center"/>
    </xf>
    <xf numFmtId="41" fontId="7" fillId="0" borderId="0" xfId="0" applyNumberFormat="1" applyFont="1" applyBorder="1" applyAlignment="1">
      <alignment horizontal="right" vertical="center"/>
    </xf>
    <xf numFmtId="41" fontId="7" fillId="0" borderId="0" xfId="0" applyNumberFormat="1" applyFont="1" applyBorder="1">
      <alignment vertical="center"/>
    </xf>
    <xf numFmtId="3" fontId="7" fillId="0" borderId="0" xfId="0" applyNumberFormat="1" applyFont="1" applyBorder="1" applyAlignment="1">
      <alignment horizontal="right" vertical="center"/>
    </xf>
    <xf numFmtId="41" fontId="8" fillId="0" borderId="0" xfId="2" applyNumberFormat="1" applyFont="1">
      <alignment vertical="center"/>
    </xf>
    <xf numFmtId="0" fontId="8" fillId="0" borderId="0" xfId="2" applyNumberFormat="1" applyFont="1">
      <alignment vertical="center"/>
    </xf>
    <xf numFmtId="0" fontId="9" fillId="0" borderId="1" xfId="0" applyNumberFormat="1" applyFont="1" applyBorder="1" applyAlignment="1">
      <alignment horizontal="center" vertical="center"/>
    </xf>
    <xf numFmtId="0" fontId="9" fillId="0" borderId="3" xfId="0" applyNumberFormat="1" applyFont="1" applyBorder="1" applyAlignment="1">
      <alignment horizontal="center" vertical="center"/>
    </xf>
    <xf numFmtId="0" fontId="9" fillId="0" borderId="3" xfId="0" applyNumberFormat="1" applyFont="1" applyBorder="1" applyAlignment="1">
      <alignment horizontal="center" vertical="center" shrinkToFit="1"/>
    </xf>
    <xf numFmtId="0" fontId="9" fillId="0" borderId="4" xfId="0" applyNumberFormat="1" applyFont="1" applyBorder="1" applyAlignment="1">
      <alignment horizontal="center" vertical="center"/>
    </xf>
    <xf numFmtId="3" fontId="9" fillId="0" borderId="5" xfId="0" applyNumberFormat="1" applyFont="1" applyBorder="1" applyAlignment="1">
      <alignment vertical="center"/>
    </xf>
    <xf numFmtId="3" fontId="10" fillId="0" borderId="7" xfId="0" applyNumberFormat="1" applyFont="1" applyBorder="1" applyAlignment="1">
      <alignment vertical="center"/>
    </xf>
    <xf numFmtId="3" fontId="10" fillId="0" borderId="8" xfId="0" applyNumberFormat="1" applyFont="1" applyBorder="1" applyAlignment="1">
      <alignment horizontal="right" vertical="center"/>
    </xf>
    <xf numFmtId="0" fontId="10" fillId="0" borderId="9" xfId="0" applyNumberFormat="1" applyFont="1" applyBorder="1" applyAlignment="1">
      <alignment horizontal="center" vertical="center"/>
    </xf>
    <xf numFmtId="0" fontId="10" fillId="0" borderId="10" xfId="0" applyNumberFormat="1" applyFont="1" applyBorder="1" applyAlignment="1">
      <alignment horizontal="center" vertical="center"/>
    </xf>
    <xf numFmtId="3" fontId="10" fillId="0" borderId="12" xfId="0" applyNumberFormat="1" applyFont="1" applyBorder="1" applyAlignment="1">
      <alignment vertical="center"/>
    </xf>
    <xf numFmtId="0" fontId="10" fillId="0" borderId="13" xfId="0" applyNumberFormat="1" applyFont="1" applyBorder="1" applyAlignment="1">
      <alignment horizontal="center" vertical="center"/>
    </xf>
    <xf numFmtId="3" fontId="10" fillId="0" borderId="15" xfId="0" applyNumberFormat="1" applyFont="1" applyBorder="1" applyAlignment="1">
      <alignment vertical="center"/>
    </xf>
    <xf numFmtId="3" fontId="9" fillId="0" borderId="17" xfId="0" applyNumberFormat="1" applyFont="1" applyBorder="1" applyAlignment="1">
      <alignment vertical="center"/>
    </xf>
    <xf numFmtId="3" fontId="10" fillId="0" borderId="18" xfId="0" applyNumberFormat="1" applyFont="1" applyBorder="1" applyAlignment="1">
      <alignment vertical="center"/>
    </xf>
    <xf numFmtId="3" fontId="10" fillId="0" borderId="11" xfId="0" applyNumberFormat="1" applyFont="1" applyBorder="1">
      <alignment vertical="center"/>
    </xf>
    <xf numFmtId="3" fontId="10" fillId="0" borderId="15" xfId="0" applyNumberFormat="1" applyFont="1" applyBorder="1">
      <alignment vertical="center"/>
    </xf>
    <xf numFmtId="0" fontId="10" fillId="0" borderId="0" xfId="0" applyNumberFormat="1" applyFont="1" applyAlignment="1">
      <alignment horizontal="right" vertical="center"/>
    </xf>
    <xf numFmtId="3" fontId="10" fillId="0" borderId="19" xfId="0" applyNumberFormat="1" applyFont="1" applyBorder="1" applyAlignment="1">
      <alignment vertical="center"/>
    </xf>
    <xf numFmtId="0" fontId="11" fillId="0" borderId="0" xfId="0" applyNumberFormat="1" applyFont="1">
      <alignment vertical="center"/>
    </xf>
    <xf numFmtId="0" fontId="12" fillId="0" borderId="0" xfId="0" applyNumberFormat="1" applyFont="1">
      <alignment vertical="center"/>
    </xf>
    <xf numFmtId="0" fontId="13" fillId="0" borderId="0" xfId="0" applyNumberFormat="1" applyFont="1" applyAlignment="1">
      <alignment horizontal="center"/>
    </xf>
    <xf numFmtId="0" fontId="10" fillId="0" borderId="20" xfId="0" applyNumberFormat="1" applyFont="1" applyBorder="1" applyAlignment="1">
      <alignment horizontal="center" vertical="center"/>
    </xf>
    <xf numFmtId="0" fontId="9" fillId="0" borderId="21" xfId="0" applyNumberFormat="1" applyFont="1" applyFill="1" applyBorder="1" applyAlignment="1" applyProtection="1">
      <alignment horizontal="center" vertical="center" shrinkToFit="1"/>
    </xf>
    <xf numFmtId="0" fontId="14" fillId="0" borderId="0" xfId="0" applyNumberFormat="1" applyFont="1" applyAlignment="1">
      <alignment horizontal="center" vertical="top"/>
    </xf>
    <xf numFmtId="0" fontId="14" fillId="0" borderId="0" xfId="0" applyNumberFormat="1" applyFont="1" applyAlignment="1">
      <alignment horizontal="center"/>
    </xf>
    <xf numFmtId="0" fontId="9" fillId="0" borderId="0" xfId="0" applyNumberFormat="1" applyFont="1" applyFill="1" applyBorder="1" applyAlignment="1" applyProtection="1">
      <alignment horizontal="left" vertical="center"/>
    </xf>
    <xf numFmtId="3" fontId="9" fillId="0" borderId="24" xfId="1" applyNumberFormat="1" applyFont="1" applyFill="1" applyBorder="1" applyAlignment="1" applyProtection="1">
      <alignment vertical="center"/>
    </xf>
    <xf numFmtId="3" fontId="10" fillId="0" borderId="26" xfId="1" applyNumberFormat="1" applyFont="1" applyFill="1" applyBorder="1" applyAlignment="1" applyProtection="1">
      <alignment vertical="center"/>
    </xf>
    <xf numFmtId="3" fontId="10" fillId="0" borderId="28" xfId="1" applyNumberFormat="1" applyFont="1" applyFill="1" applyBorder="1" applyAlignment="1" applyProtection="1">
      <alignment vertical="center"/>
    </xf>
    <xf numFmtId="3" fontId="10" fillId="0" borderId="29" xfId="1" applyNumberFormat="1" applyFont="1" applyFill="1" applyBorder="1" applyAlignment="1" applyProtection="1">
      <alignment vertical="center"/>
    </xf>
    <xf numFmtId="3" fontId="10" fillId="0" borderId="24" xfId="1" applyNumberFormat="1" applyFont="1" applyFill="1" applyBorder="1" applyAlignment="1" applyProtection="1">
      <alignment vertical="center"/>
    </xf>
    <xf numFmtId="0" fontId="10" fillId="0" borderId="31" xfId="0" applyNumberFormat="1" applyFont="1" applyFill="1" applyBorder="1" applyAlignment="1" applyProtection="1">
      <alignment horizontal="center" vertical="center"/>
    </xf>
    <xf numFmtId="0" fontId="10" fillId="0" borderId="30" xfId="0" applyNumberFormat="1" applyFont="1" applyFill="1" applyBorder="1" applyAlignment="1" applyProtection="1">
      <alignment horizontal="left" vertical="center"/>
    </xf>
    <xf numFmtId="3" fontId="10" fillId="0" borderId="33" xfId="1" applyNumberFormat="1" applyFont="1" applyFill="1" applyBorder="1" applyAlignment="1" applyProtection="1">
      <alignment vertical="center"/>
    </xf>
    <xf numFmtId="3" fontId="10" fillId="0" borderId="28" xfId="0" applyNumberFormat="1" applyFont="1" applyFill="1" applyBorder="1" applyAlignment="1" applyProtection="1">
      <alignment vertical="center"/>
    </xf>
    <xf numFmtId="0" fontId="10" fillId="0" borderId="35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Alignment="1">
      <alignment horizontal="center"/>
    </xf>
    <xf numFmtId="0" fontId="15" fillId="0" borderId="0" xfId="0" applyNumberFormat="1" applyFont="1">
      <alignment vertical="center"/>
    </xf>
    <xf numFmtId="0" fontId="15" fillId="0" borderId="0" xfId="0" applyNumberFormat="1" applyFont="1" applyAlignment="1">
      <alignment vertical="center" wrapText="1"/>
    </xf>
    <xf numFmtId="3" fontId="0" fillId="0" borderId="0" xfId="0" applyNumberFormat="1">
      <alignment vertical="center"/>
    </xf>
    <xf numFmtId="3" fontId="10" fillId="0" borderId="38" xfId="0" applyNumberFormat="1" applyFont="1" applyBorder="1" applyAlignment="1">
      <alignment vertical="center"/>
    </xf>
    <xf numFmtId="0" fontId="10" fillId="0" borderId="0" xfId="0" applyNumberFormat="1" applyFont="1" applyFill="1" applyBorder="1" applyAlignment="1" applyProtection="1">
      <alignment horizontal="right" vertical="center"/>
    </xf>
    <xf numFmtId="0" fontId="9" fillId="0" borderId="23" xfId="0" applyNumberFormat="1" applyFont="1" applyFill="1" applyBorder="1" applyAlignment="1" applyProtection="1">
      <alignment horizontal="center" vertical="center"/>
    </xf>
    <xf numFmtId="17" fontId="16" fillId="0" borderId="0" xfId="0" applyNumberFormat="1" applyFont="1" applyFill="1" applyBorder="1" applyAlignment="1" applyProtection="1">
      <alignment horizontal="center"/>
    </xf>
    <xf numFmtId="3" fontId="10" fillId="0" borderId="7" xfId="1" applyNumberFormat="1" applyFont="1" applyFill="1" applyBorder="1" applyAlignment="1" applyProtection="1">
      <alignment vertical="center"/>
    </xf>
    <xf numFmtId="0" fontId="10" fillId="0" borderId="40" xfId="0" applyNumberFormat="1" applyFont="1" applyBorder="1" applyAlignment="1">
      <alignment horizontal="center" vertical="center"/>
    </xf>
    <xf numFmtId="3" fontId="10" fillId="0" borderId="11" xfId="1" applyNumberFormat="1" applyFont="1" applyFill="1" applyBorder="1" applyAlignment="1" applyProtection="1">
      <alignment vertical="center"/>
    </xf>
    <xf numFmtId="0" fontId="10" fillId="0" borderId="27" xfId="0" applyNumberFormat="1" applyFont="1" applyFill="1" applyBorder="1" applyAlignment="1" applyProtection="1">
      <alignment vertical="center" shrinkToFit="1"/>
    </xf>
    <xf numFmtId="0" fontId="10" fillId="0" borderId="32" xfId="0" applyNumberFormat="1" applyFont="1" applyFill="1" applyBorder="1" applyAlignment="1" applyProtection="1">
      <alignment horizontal="left" vertical="center"/>
    </xf>
    <xf numFmtId="3" fontId="10" fillId="0" borderId="19" xfId="0" applyNumberFormat="1" applyFont="1" applyFill="1" applyBorder="1" applyAlignment="1" applyProtection="1">
      <alignment horizontal="right" vertical="center"/>
    </xf>
    <xf numFmtId="43" fontId="9" fillId="0" borderId="23" xfId="0" applyNumberFormat="1" applyFont="1" applyFill="1" applyBorder="1" applyAlignment="1" applyProtection="1">
      <alignment horizontal="center" vertical="center"/>
    </xf>
    <xf numFmtId="43" fontId="10" fillId="0" borderId="22" xfId="13" applyNumberFormat="1" applyFont="1" applyFill="1" applyBorder="1" applyAlignment="1" applyProtection="1">
      <alignment vertical="center"/>
    </xf>
    <xf numFmtId="43" fontId="10" fillId="0" borderId="7" xfId="13" applyNumberFormat="1" applyFont="1" applyFill="1" applyBorder="1" applyAlignment="1" applyProtection="1">
      <alignment vertical="center"/>
    </xf>
    <xf numFmtId="0" fontId="10" fillId="0" borderId="18" xfId="0" applyNumberFormat="1" applyFont="1" applyFill="1" applyBorder="1" applyAlignment="1" applyProtection="1">
      <alignment horizontal="left" vertical="center"/>
    </xf>
    <xf numFmtId="0" fontId="3" fillId="0" borderId="3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43" fontId="3" fillId="0" borderId="0" xfId="0" applyNumberFormat="1" applyFont="1" applyFill="1" applyBorder="1" applyAlignment="1" applyProtection="1">
      <alignment vertical="center"/>
    </xf>
    <xf numFmtId="0" fontId="10" fillId="0" borderId="39" xfId="0" applyNumberFormat="1" applyFont="1" applyFill="1" applyBorder="1" applyAlignment="1" applyProtection="1">
      <alignment horizontal="right" vertical="center"/>
    </xf>
    <xf numFmtId="0" fontId="9" fillId="0" borderId="1" xfId="0" applyNumberFormat="1" applyFont="1" applyFill="1" applyBorder="1" applyAlignment="1" applyProtection="1">
      <alignment horizontal="center" vertical="center"/>
    </xf>
    <xf numFmtId="0" fontId="9" fillId="0" borderId="41" xfId="0" applyNumberFormat="1" applyFont="1" applyFill="1" applyBorder="1" applyAlignment="1" applyProtection="1">
      <alignment horizontal="center" vertical="center"/>
    </xf>
    <xf numFmtId="43" fontId="9" fillId="0" borderId="42" xfId="0" applyNumberFormat="1" applyFont="1" applyFill="1" applyBorder="1" applyAlignment="1" applyProtection="1">
      <alignment horizontal="center" vertical="center"/>
    </xf>
    <xf numFmtId="3" fontId="9" fillId="0" borderId="18" xfId="1" applyNumberFormat="1" applyFont="1" applyFill="1" applyBorder="1" applyAlignment="1" applyProtection="1">
      <alignment vertical="center"/>
    </xf>
    <xf numFmtId="43" fontId="9" fillId="0" borderId="22" xfId="13" applyNumberFormat="1" applyFont="1" applyFill="1" applyBorder="1" applyAlignment="1" applyProtection="1">
      <alignment vertical="center"/>
    </xf>
    <xf numFmtId="3" fontId="9" fillId="0" borderId="22" xfId="1" applyNumberFormat="1" applyFont="1" applyFill="1" applyBorder="1" applyAlignment="1" applyProtection="1">
      <alignment vertical="center"/>
    </xf>
    <xf numFmtId="0" fontId="10" fillId="0" borderId="25" xfId="0" applyNumberFormat="1" applyFont="1" applyFill="1" applyBorder="1" applyAlignment="1" applyProtection="1">
      <alignment vertical="center" shrinkToFit="1"/>
    </xf>
    <xf numFmtId="3" fontId="9" fillId="0" borderId="11" xfId="1" applyNumberFormat="1" applyFont="1" applyFill="1" applyBorder="1" applyAlignment="1" applyProtection="1">
      <alignment vertical="center"/>
    </xf>
    <xf numFmtId="3" fontId="10" fillId="0" borderId="18" xfId="0" applyNumberFormat="1" applyFont="1" applyFill="1" applyBorder="1" applyAlignment="1" applyProtection="1">
      <alignment vertical="center"/>
    </xf>
    <xf numFmtId="3" fontId="10" fillId="0" borderId="22" xfId="1" applyNumberFormat="1" applyFont="1" applyFill="1" applyBorder="1" applyAlignment="1" applyProtection="1">
      <alignment vertical="center"/>
    </xf>
    <xf numFmtId="43" fontId="10" fillId="0" borderId="12" xfId="13" applyNumberFormat="1" applyFont="1" applyFill="1" applyBorder="1" applyAlignment="1" applyProtection="1">
      <alignment vertical="center"/>
    </xf>
    <xf numFmtId="3" fontId="10" fillId="0" borderId="12" xfId="1" applyNumberFormat="1" applyFont="1" applyFill="1" applyBorder="1" applyAlignment="1" applyProtection="1">
      <alignment vertical="center"/>
    </xf>
    <xf numFmtId="0" fontId="10" fillId="0" borderId="43" xfId="0" applyNumberFormat="1" applyFont="1" applyFill="1" applyBorder="1" applyAlignment="1" applyProtection="1">
      <alignment vertical="center" shrinkToFit="1"/>
    </xf>
    <xf numFmtId="3" fontId="9" fillId="0" borderId="11" xfId="1" applyNumberFormat="1" applyFont="1" applyFill="1" applyBorder="1" applyAlignment="1" applyProtection="1">
      <alignment horizontal="right" vertical="center"/>
    </xf>
    <xf numFmtId="43" fontId="9" fillId="0" borderId="11" xfId="13" applyNumberFormat="1" applyFont="1" applyFill="1" applyBorder="1" applyAlignment="1" applyProtection="1">
      <alignment vertical="center"/>
    </xf>
    <xf numFmtId="3" fontId="10" fillId="0" borderId="28" xfId="1" applyNumberFormat="1" applyFont="1" applyFill="1" applyBorder="1" applyAlignment="1" applyProtection="1">
      <alignment horizontal="right" vertical="center"/>
    </xf>
    <xf numFmtId="43" fontId="10" fillId="0" borderId="11" xfId="13" applyNumberFormat="1" applyFont="1" applyFill="1" applyBorder="1" applyAlignment="1" applyProtection="1">
      <alignment vertical="center"/>
    </xf>
    <xf numFmtId="0" fontId="10" fillId="0" borderId="44" xfId="0" applyNumberFormat="1" applyFont="1" applyFill="1" applyBorder="1" applyAlignment="1" applyProtection="1">
      <alignment horizontal="left" vertical="center"/>
    </xf>
    <xf numFmtId="3" fontId="10" fillId="0" borderId="15" xfId="1" applyNumberFormat="1" applyFont="1" applyFill="1" applyBorder="1" applyAlignment="1" applyProtection="1">
      <alignment horizontal="right" vertical="center"/>
    </xf>
    <xf numFmtId="43" fontId="10" fillId="0" borderId="15" xfId="13" applyNumberFormat="1" applyFont="1" applyFill="1" applyBorder="1" applyAlignment="1" applyProtection="1">
      <alignment vertical="center"/>
    </xf>
    <xf numFmtId="3" fontId="10" fillId="0" borderId="45" xfId="1" applyNumberFormat="1" applyFont="1" applyFill="1" applyBorder="1" applyAlignment="1" applyProtection="1">
      <alignment vertical="center"/>
    </xf>
    <xf numFmtId="0" fontId="10" fillId="0" borderId="37" xfId="0" applyNumberFormat="1" applyFont="1" applyFill="1" applyBorder="1" applyAlignment="1" applyProtection="1">
      <alignment vertical="center" shrinkToFit="1"/>
    </xf>
    <xf numFmtId="0" fontId="10" fillId="0" borderId="9" xfId="0" applyNumberFormat="1" applyFont="1" applyFill="1" applyBorder="1" applyAlignment="1" applyProtection="1">
      <alignment horizontal="center" vertical="center"/>
    </xf>
    <xf numFmtId="0" fontId="7" fillId="0" borderId="0" xfId="0" applyNumberFormat="1" applyFont="1">
      <alignment vertical="center"/>
    </xf>
    <xf numFmtId="3" fontId="10" fillId="0" borderId="5" xfId="0" applyNumberFormat="1" applyFont="1" applyBorder="1" applyAlignment="1">
      <alignment vertical="center"/>
    </xf>
    <xf numFmtId="0" fontId="6" fillId="0" borderId="0" xfId="0" applyNumberFormat="1" applyFont="1" applyAlignment="1">
      <alignment horizontal="center" vertical="center" shrinkToFit="1"/>
    </xf>
    <xf numFmtId="0" fontId="9" fillId="0" borderId="2" xfId="0" applyNumberFormat="1" applyFont="1" applyBorder="1" applyAlignment="1">
      <alignment horizontal="center" vertical="center" shrinkToFit="1"/>
    </xf>
    <xf numFmtId="0" fontId="10" fillId="0" borderId="6" xfId="0" applyNumberFormat="1" applyFont="1" applyBorder="1" applyAlignment="1">
      <alignment horizontal="center" vertical="center" shrinkToFit="1"/>
    </xf>
    <xf numFmtId="0" fontId="10" fillId="0" borderId="11" xfId="0" applyNumberFormat="1" applyFont="1" applyBorder="1" applyAlignment="1">
      <alignment horizontal="center" vertical="center" shrinkToFit="1"/>
    </xf>
    <xf numFmtId="0" fontId="10" fillId="0" borderId="14" xfId="0" applyNumberFormat="1" applyFont="1" applyBorder="1" applyAlignment="1">
      <alignment horizontal="center" vertical="center" shrinkToFit="1"/>
    </xf>
    <xf numFmtId="0" fontId="7" fillId="0" borderId="0" xfId="0" applyNumberFormat="1" applyFont="1" applyBorder="1" applyAlignment="1">
      <alignment horizontal="center" vertical="center" shrinkToFit="1"/>
    </xf>
    <xf numFmtId="0" fontId="7" fillId="0" borderId="0" xfId="0" applyNumberFormat="1" applyFont="1" applyAlignment="1">
      <alignment vertical="center" shrinkToFit="1"/>
    </xf>
    <xf numFmtId="0" fontId="10" fillId="0" borderId="15" xfId="0" applyNumberFormat="1" applyFont="1" applyBorder="1" applyAlignment="1">
      <alignment horizontal="center" vertical="center" shrinkToFit="1"/>
    </xf>
    <xf numFmtId="41" fontId="8" fillId="0" borderId="0" xfId="2" applyNumberFormat="1" applyFont="1" applyAlignment="1">
      <alignment vertical="center" shrinkToFit="1"/>
    </xf>
    <xf numFmtId="0" fontId="8" fillId="0" borderId="0" xfId="2" applyNumberFormat="1" applyFont="1" applyAlignment="1">
      <alignment vertical="center" shrinkToFit="1"/>
    </xf>
    <xf numFmtId="0" fontId="10" fillId="0" borderId="6" xfId="0" applyNumberFormat="1" applyFont="1" applyBorder="1" applyAlignment="1">
      <alignment horizontal="center" vertical="center" wrapText="1" shrinkToFit="1"/>
    </xf>
    <xf numFmtId="0" fontId="0" fillId="0" borderId="0" xfId="0" applyNumberFormat="1" applyFill="1">
      <alignment vertical="center"/>
    </xf>
    <xf numFmtId="43" fontId="0" fillId="0" borderId="0" xfId="0" applyNumberFormat="1" applyFill="1">
      <alignment vertical="center"/>
    </xf>
    <xf numFmtId="0" fontId="9" fillId="0" borderId="0" xfId="0" applyNumberFormat="1" applyFont="1" applyFill="1" applyBorder="1" applyAlignment="1" applyProtection="1">
      <alignment horizontal="center" vertical="center"/>
    </xf>
    <xf numFmtId="0" fontId="9" fillId="0" borderId="66" xfId="0" applyNumberFormat="1" applyFont="1" applyFill="1" applyBorder="1" applyAlignment="1" applyProtection="1">
      <alignment horizontal="center" vertical="center"/>
    </xf>
    <xf numFmtId="0" fontId="9" fillId="0" borderId="68" xfId="0" applyNumberFormat="1" applyFont="1" applyFill="1" applyBorder="1" applyAlignment="1" applyProtection="1">
      <alignment horizontal="center" vertical="center" shrinkToFit="1"/>
    </xf>
    <xf numFmtId="0" fontId="9" fillId="0" borderId="74" xfId="0" applyNumberFormat="1" applyFont="1" applyFill="1" applyBorder="1" applyAlignment="1" applyProtection="1">
      <alignment horizontal="center" vertical="center" shrinkToFit="1"/>
    </xf>
    <xf numFmtId="3" fontId="10" fillId="0" borderId="75" xfId="0" applyNumberFormat="1" applyFont="1" applyBorder="1" applyAlignment="1">
      <alignment vertical="center"/>
    </xf>
    <xf numFmtId="0" fontId="0" fillId="2" borderId="0" xfId="0" applyNumberFormat="1" applyFill="1">
      <alignment vertical="center"/>
    </xf>
    <xf numFmtId="0" fontId="10" fillId="0" borderId="11" xfId="0" applyNumberFormat="1" applyFont="1" applyFill="1" applyBorder="1" applyAlignment="1" applyProtection="1">
      <alignment horizontal="left" vertical="center"/>
    </xf>
    <xf numFmtId="0" fontId="10" fillId="0" borderId="36" xfId="0" applyNumberFormat="1" applyFont="1" applyFill="1" applyBorder="1" applyAlignment="1" applyProtection="1">
      <alignment horizontal="center" vertical="center"/>
    </xf>
    <xf numFmtId="0" fontId="10" fillId="0" borderId="34" xfId="0" applyNumberFormat="1" applyFont="1" applyFill="1" applyBorder="1" applyAlignment="1" applyProtection="1">
      <alignment horizontal="center" vertical="center"/>
    </xf>
    <xf numFmtId="3" fontId="10" fillId="0" borderId="11" xfId="0" applyNumberFormat="1" applyFont="1" applyFill="1" applyBorder="1" applyAlignment="1" applyProtection="1">
      <alignment vertical="center"/>
    </xf>
    <xf numFmtId="0" fontId="10" fillId="0" borderId="11" xfId="0" applyNumberFormat="1" applyFont="1" applyFill="1" applyBorder="1" applyAlignment="1" applyProtection="1">
      <alignment horizontal="left" vertical="center"/>
    </xf>
    <xf numFmtId="3" fontId="10" fillId="0" borderId="11" xfId="0" applyNumberFormat="1" applyFont="1" applyFill="1" applyBorder="1" applyAlignment="1" applyProtection="1">
      <alignment vertical="center"/>
    </xf>
    <xf numFmtId="0" fontId="10" fillId="0" borderId="18" xfId="0" applyNumberFormat="1" applyFont="1" applyFill="1" applyBorder="1" applyAlignment="1" applyProtection="1">
      <alignment horizontal="center" vertical="center"/>
    </xf>
    <xf numFmtId="0" fontId="3" fillId="0" borderId="30" xfId="0" applyNumberFormat="1" applyFont="1" applyFill="1" applyBorder="1">
      <alignment vertical="center"/>
    </xf>
    <xf numFmtId="0" fontId="3" fillId="0" borderId="0" xfId="0" applyNumberFormat="1" applyFont="1" applyFill="1" applyBorder="1">
      <alignment vertical="center"/>
    </xf>
    <xf numFmtId="43" fontId="3" fillId="0" borderId="0" xfId="0" applyNumberFormat="1" applyFont="1" applyFill="1" applyBorder="1">
      <alignment vertical="center"/>
    </xf>
    <xf numFmtId="0" fontId="10" fillId="0" borderId="39" xfId="0" applyNumberFormat="1" applyFont="1" applyFill="1" applyBorder="1" applyAlignment="1">
      <alignment horizontal="right" vertical="center"/>
    </xf>
    <xf numFmtId="0" fontId="9" fillId="0" borderId="1" xfId="0" applyNumberFormat="1" applyFont="1" applyFill="1" applyBorder="1" applyAlignment="1">
      <alignment horizontal="center" vertical="center"/>
    </xf>
    <xf numFmtId="0" fontId="9" fillId="0" borderId="23" xfId="0" applyNumberFormat="1" applyFont="1" applyFill="1" applyBorder="1" applyAlignment="1">
      <alignment horizontal="center" vertical="center"/>
    </xf>
    <xf numFmtId="3" fontId="9" fillId="0" borderId="18" xfId="1" applyNumberFormat="1" applyFont="1" applyFill="1" applyBorder="1" applyAlignment="1">
      <alignment vertical="center"/>
    </xf>
    <xf numFmtId="43" fontId="9" fillId="0" borderId="22" xfId="13" applyNumberFormat="1" applyFont="1" applyFill="1" applyBorder="1" applyAlignment="1">
      <alignment vertical="center"/>
    </xf>
    <xf numFmtId="3" fontId="9" fillId="0" borderId="22" xfId="1" applyNumberFormat="1" applyFont="1" applyFill="1" applyBorder="1" applyAlignment="1">
      <alignment vertical="center"/>
    </xf>
    <xf numFmtId="3" fontId="9" fillId="0" borderId="24" xfId="1" applyNumberFormat="1" applyFont="1" applyFill="1" applyBorder="1" applyAlignment="1">
      <alignment vertical="center"/>
    </xf>
    <xf numFmtId="0" fontId="10" fillId="0" borderId="25" xfId="0" applyNumberFormat="1" applyFont="1" applyFill="1" applyBorder="1" applyAlignment="1">
      <alignment vertical="center" shrinkToFit="1"/>
    </xf>
    <xf numFmtId="3" fontId="9" fillId="0" borderId="11" xfId="1" applyNumberFormat="1" applyFont="1" applyFill="1" applyBorder="1" applyAlignment="1">
      <alignment vertical="center"/>
    </xf>
    <xf numFmtId="3" fontId="10" fillId="0" borderId="7" xfId="1" applyNumberFormat="1" applyFont="1" applyFill="1" applyBorder="1" applyAlignment="1">
      <alignment vertical="center"/>
    </xf>
    <xf numFmtId="3" fontId="10" fillId="0" borderId="26" xfId="1" applyNumberFormat="1" applyFont="1" applyFill="1" applyBorder="1" applyAlignment="1">
      <alignment vertical="center"/>
    </xf>
    <xf numFmtId="0" fontId="10" fillId="0" borderId="27" xfId="0" applyNumberFormat="1" applyFont="1" applyFill="1" applyBorder="1" applyAlignment="1">
      <alignment vertical="center" shrinkToFit="1"/>
    </xf>
    <xf numFmtId="0" fontId="10" fillId="0" borderId="31" xfId="0" applyNumberFormat="1" applyFont="1" applyFill="1" applyBorder="1" applyAlignment="1" applyProtection="1">
      <alignment horizontal="left" vertical="center"/>
    </xf>
    <xf numFmtId="3" fontId="21" fillId="0" borderId="26" xfId="1" applyNumberFormat="1" applyFont="1" applyFill="1" applyBorder="1" applyAlignment="1" applyProtection="1">
      <alignment vertical="center"/>
    </xf>
    <xf numFmtId="3" fontId="9" fillId="0" borderId="18" xfId="0" applyNumberFormat="1" applyFont="1" applyFill="1" applyBorder="1" applyAlignment="1">
      <alignment vertical="center"/>
    </xf>
    <xf numFmtId="3" fontId="9" fillId="0" borderId="11" xfId="0" applyNumberFormat="1" applyFont="1" applyFill="1" applyBorder="1" applyAlignment="1">
      <alignment vertical="center"/>
    </xf>
    <xf numFmtId="3" fontId="10" fillId="0" borderId="22" xfId="1" applyNumberFormat="1" applyFont="1" applyFill="1" applyBorder="1" applyAlignment="1">
      <alignment vertical="center"/>
    </xf>
    <xf numFmtId="3" fontId="10" fillId="0" borderId="24" xfId="1" applyNumberFormat="1" applyFont="1" applyFill="1" applyBorder="1" applyAlignment="1">
      <alignment vertical="center"/>
    </xf>
    <xf numFmtId="0" fontId="10" fillId="0" borderId="30" xfId="0" applyNumberFormat="1" applyFont="1" applyFill="1" applyBorder="1" applyAlignment="1">
      <alignment horizontal="center" vertical="center"/>
    </xf>
    <xf numFmtId="3" fontId="10" fillId="0" borderId="18" xfId="0" applyNumberFormat="1" applyFont="1" applyFill="1" applyBorder="1" applyAlignment="1">
      <alignment vertical="center"/>
    </xf>
    <xf numFmtId="0" fontId="0" fillId="0" borderId="0" xfId="0" applyNumberFormat="1" applyFont="1" applyFill="1">
      <alignment vertical="center"/>
    </xf>
    <xf numFmtId="0" fontId="19" fillId="0" borderId="0" xfId="0" applyNumberFormat="1" applyFont="1" applyFill="1">
      <alignment vertical="center"/>
    </xf>
    <xf numFmtId="0" fontId="10" fillId="0" borderId="77" xfId="0" applyNumberFormat="1" applyFont="1" applyFill="1" applyBorder="1" applyAlignment="1">
      <alignment horizontal="center" vertical="center"/>
    </xf>
    <xf numFmtId="0" fontId="10" fillId="0" borderId="78" xfId="0" applyNumberFormat="1" applyFont="1" applyFill="1" applyBorder="1" applyAlignment="1" applyProtection="1">
      <alignment horizontal="center" vertical="center"/>
    </xf>
    <xf numFmtId="3" fontId="10" fillId="0" borderId="32" xfId="0" applyNumberFormat="1" applyFont="1" applyFill="1" applyBorder="1" applyAlignment="1">
      <alignment vertical="center"/>
    </xf>
    <xf numFmtId="3" fontId="9" fillId="0" borderId="15" xfId="1" applyNumberFormat="1" applyFont="1" applyFill="1" applyBorder="1" applyAlignment="1">
      <alignment vertical="center"/>
    </xf>
    <xf numFmtId="43" fontId="9" fillId="0" borderId="78" xfId="13" applyNumberFormat="1" applyFont="1" applyFill="1" applyBorder="1" applyAlignment="1">
      <alignment vertical="center"/>
    </xf>
    <xf numFmtId="3" fontId="10" fillId="0" borderId="78" xfId="1" applyNumberFormat="1" applyFont="1" applyFill="1" applyBorder="1" applyAlignment="1">
      <alignment vertical="center"/>
    </xf>
    <xf numFmtId="3" fontId="10" fillId="0" borderId="79" xfId="1" applyNumberFormat="1" applyFont="1" applyFill="1" applyBorder="1" applyAlignment="1">
      <alignment vertical="center"/>
    </xf>
    <xf numFmtId="0" fontId="10" fillId="0" borderId="37" xfId="0" applyNumberFormat="1" applyFont="1" applyFill="1" applyBorder="1" applyAlignment="1">
      <alignment vertical="center" shrinkToFit="1"/>
    </xf>
    <xf numFmtId="41" fontId="0" fillId="0" borderId="0" xfId="0" applyNumberFormat="1" applyFill="1">
      <alignment vertical="center"/>
    </xf>
    <xf numFmtId="41" fontId="23" fillId="0" borderId="0" xfId="0" applyNumberFormat="1" applyFont="1" applyFill="1">
      <alignment vertical="center"/>
    </xf>
    <xf numFmtId="0" fontId="9" fillId="0" borderId="65" xfId="0" applyNumberFormat="1" applyFont="1" applyFill="1" applyBorder="1" applyAlignment="1" applyProtection="1">
      <alignment horizontal="center" vertical="center"/>
    </xf>
    <xf numFmtId="0" fontId="9" fillId="0" borderId="21" xfId="0" applyNumberFormat="1" applyFont="1" applyFill="1" applyBorder="1" applyAlignment="1" applyProtection="1">
      <alignment horizontal="center" vertical="center"/>
    </xf>
    <xf numFmtId="0" fontId="22" fillId="0" borderId="0" xfId="0" applyNumberFormat="1" applyFont="1" applyAlignment="1">
      <alignment horizontal="center" vertical="center"/>
    </xf>
    <xf numFmtId="0" fontId="9" fillId="0" borderId="46" xfId="0" applyNumberFormat="1" applyFont="1" applyBorder="1" applyAlignment="1">
      <alignment horizontal="center" vertical="center"/>
    </xf>
    <xf numFmtId="0" fontId="9" fillId="0" borderId="47" xfId="0" applyNumberFormat="1" applyFont="1" applyBorder="1" applyAlignment="1">
      <alignment horizontal="center" vertical="center"/>
    </xf>
    <xf numFmtId="0" fontId="9" fillId="0" borderId="48" xfId="0" applyNumberFormat="1" applyFont="1" applyBorder="1" applyAlignment="1">
      <alignment horizontal="center" vertical="center"/>
    </xf>
    <xf numFmtId="0" fontId="10" fillId="0" borderId="49" xfId="0" applyNumberFormat="1" applyFont="1" applyBorder="1" applyAlignment="1">
      <alignment horizontal="center" vertical="center"/>
    </xf>
    <xf numFmtId="0" fontId="10" fillId="0" borderId="16" xfId="0" applyNumberFormat="1" applyFont="1" applyBorder="1" applyAlignment="1">
      <alignment horizontal="center" vertical="center"/>
    </xf>
    <xf numFmtId="0" fontId="10" fillId="0" borderId="9" xfId="0" applyNumberFormat="1" applyFont="1" applyFill="1" applyBorder="1" applyAlignment="1" applyProtection="1">
      <alignment horizontal="left" vertical="center"/>
    </xf>
    <xf numFmtId="0" fontId="10" fillId="0" borderId="9" xfId="0" applyNumberFormat="1" applyFont="1" applyFill="1" applyBorder="1" applyAlignment="1" applyProtection="1">
      <alignment horizontal="center" vertical="center"/>
    </xf>
    <xf numFmtId="0" fontId="10" fillId="0" borderId="11" xfId="0" applyNumberFormat="1" applyFont="1" applyFill="1" applyBorder="1" applyAlignment="1" applyProtection="1">
      <alignment horizontal="left" vertical="center"/>
    </xf>
    <xf numFmtId="0" fontId="10" fillId="0" borderId="6" xfId="0" applyNumberFormat="1" applyFont="1" applyFill="1" applyBorder="1" applyAlignment="1" applyProtection="1">
      <alignment horizontal="left" vertical="center"/>
    </xf>
    <xf numFmtId="0" fontId="10" fillId="0" borderId="7" xfId="0" applyNumberFormat="1" applyFont="1" applyFill="1" applyBorder="1" applyAlignment="1" applyProtection="1">
      <alignment horizontal="left" vertical="center"/>
    </xf>
    <xf numFmtId="0" fontId="10" fillId="0" borderId="49" xfId="0" applyNumberFormat="1" applyFont="1" applyFill="1" applyBorder="1" applyAlignment="1">
      <alignment horizontal="center" vertical="center"/>
    </xf>
    <xf numFmtId="0" fontId="10" fillId="0" borderId="50" xfId="0" applyNumberFormat="1" applyFont="1" applyFill="1" applyBorder="1" applyAlignment="1">
      <alignment horizontal="center" vertical="center"/>
    </xf>
    <xf numFmtId="0" fontId="10" fillId="0" borderId="16" xfId="0" applyNumberFormat="1" applyFont="1" applyFill="1" applyBorder="1" applyAlignment="1">
      <alignment horizontal="center" vertical="center"/>
    </xf>
    <xf numFmtId="0" fontId="10" fillId="0" borderId="51" xfId="0" applyNumberFormat="1" applyFont="1" applyFill="1" applyBorder="1" applyAlignment="1">
      <alignment horizontal="left" vertical="center"/>
    </xf>
    <xf numFmtId="0" fontId="10" fillId="0" borderId="26" xfId="0" applyNumberFormat="1" applyFont="1" applyFill="1" applyBorder="1" applyAlignment="1">
      <alignment horizontal="left" vertical="center"/>
    </xf>
    <xf numFmtId="0" fontId="10" fillId="0" borderId="6" xfId="0" applyNumberFormat="1" applyFont="1" applyFill="1" applyBorder="1" applyAlignment="1">
      <alignment horizontal="left" vertical="center"/>
    </xf>
    <xf numFmtId="0" fontId="10" fillId="0" borderId="36" xfId="0" applyNumberFormat="1" applyFont="1" applyFill="1" applyBorder="1" applyAlignment="1" applyProtection="1">
      <alignment horizontal="center" vertical="center"/>
    </xf>
    <xf numFmtId="0" fontId="10" fillId="0" borderId="34" xfId="0" applyNumberFormat="1" applyFont="1" applyFill="1" applyBorder="1" applyAlignment="1" applyProtection="1">
      <alignment horizontal="center" vertical="center"/>
    </xf>
    <xf numFmtId="0" fontId="2" fillId="0" borderId="57" xfId="0" applyNumberFormat="1" applyFont="1" applyFill="1" applyBorder="1" applyAlignment="1">
      <alignment horizontal="left" vertical="center"/>
    </xf>
    <xf numFmtId="0" fontId="2" fillId="0" borderId="58" xfId="0" applyNumberFormat="1" applyFont="1" applyFill="1" applyBorder="1" applyAlignment="1">
      <alignment horizontal="left" vertical="center"/>
    </xf>
    <xf numFmtId="0" fontId="2" fillId="0" borderId="59" xfId="0" applyNumberFormat="1" applyFont="1" applyFill="1" applyBorder="1" applyAlignment="1">
      <alignment horizontal="left" vertical="center"/>
    </xf>
    <xf numFmtId="0" fontId="9" fillId="0" borderId="52" xfId="0" applyNumberFormat="1" applyFont="1" applyFill="1" applyBorder="1" applyAlignment="1">
      <alignment horizontal="center" vertical="center"/>
    </xf>
    <xf numFmtId="0" fontId="9" fillId="0" borderId="53" xfId="0" applyNumberFormat="1" applyFont="1" applyFill="1" applyBorder="1" applyAlignment="1">
      <alignment horizontal="center" vertical="center"/>
    </xf>
    <xf numFmtId="0" fontId="9" fillId="0" borderId="47" xfId="0" applyNumberFormat="1" applyFont="1" applyFill="1" applyBorder="1" applyAlignment="1">
      <alignment horizontal="center" vertical="center"/>
    </xf>
    <xf numFmtId="0" fontId="9" fillId="0" borderId="54" xfId="0" applyNumberFormat="1" applyFont="1" applyFill="1" applyBorder="1" applyAlignment="1">
      <alignment horizontal="center" vertical="center"/>
    </xf>
    <xf numFmtId="0" fontId="9" fillId="0" borderId="41" xfId="0" applyNumberFormat="1" applyFont="1" applyFill="1" applyBorder="1" applyAlignment="1">
      <alignment horizontal="center" vertical="center"/>
    </xf>
    <xf numFmtId="0" fontId="9" fillId="0" borderId="55" xfId="0" applyNumberFormat="1" applyFont="1" applyFill="1" applyBorder="1" applyAlignment="1" applyProtection="1">
      <alignment horizontal="center" vertical="center"/>
    </xf>
    <xf numFmtId="0" fontId="9" fillId="0" borderId="56" xfId="0" applyNumberFormat="1" applyFont="1" applyFill="1" applyBorder="1" applyAlignment="1" applyProtection="1">
      <alignment horizontal="center" vertical="center"/>
    </xf>
    <xf numFmtId="0" fontId="10" fillId="0" borderId="49" xfId="0" applyNumberFormat="1" applyFont="1" applyFill="1" applyBorder="1" applyAlignment="1" applyProtection="1">
      <alignment horizontal="center" vertical="center"/>
    </xf>
    <xf numFmtId="0" fontId="10" fillId="0" borderId="50" xfId="0" applyNumberFormat="1" applyFont="1" applyFill="1" applyBorder="1" applyAlignment="1" applyProtection="1">
      <alignment horizontal="center" vertical="center"/>
    </xf>
    <xf numFmtId="0" fontId="10" fillId="0" borderId="16" xfId="0" applyNumberFormat="1" applyFont="1" applyFill="1" applyBorder="1" applyAlignment="1" applyProtection="1">
      <alignment horizontal="center" vertical="center"/>
    </xf>
    <xf numFmtId="0" fontId="2" fillId="0" borderId="57" xfId="0" applyNumberFormat="1" applyFont="1" applyFill="1" applyBorder="1" applyAlignment="1" applyProtection="1">
      <alignment horizontal="left" vertical="center"/>
    </xf>
    <xf numFmtId="0" fontId="2" fillId="0" borderId="58" xfId="0" applyNumberFormat="1" applyFont="1" applyFill="1" applyBorder="1" applyAlignment="1" applyProtection="1">
      <alignment horizontal="left" vertical="center"/>
    </xf>
    <xf numFmtId="0" fontId="2" fillId="0" borderId="59" xfId="0" applyNumberFormat="1" applyFont="1" applyFill="1" applyBorder="1" applyAlignment="1" applyProtection="1">
      <alignment horizontal="left" vertical="center"/>
    </xf>
    <xf numFmtId="0" fontId="9" fillId="0" borderId="52" xfId="0" applyNumberFormat="1" applyFont="1" applyFill="1" applyBorder="1" applyAlignment="1" applyProtection="1">
      <alignment horizontal="center" vertical="center"/>
    </xf>
    <xf numFmtId="0" fontId="9" fillId="0" borderId="53" xfId="0" applyNumberFormat="1" applyFont="1" applyFill="1" applyBorder="1" applyAlignment="1" applyProtection="1">
      <alignment horizontal="center" vertical="center"/>
    </xf>
    <xf numFmtId="0" fontId="9" fillId="0" borderId="47" xfId="0" applyNumberFormat="1" applyFont="1" applyFill="1" applyBorder="1" applyAlignment="1" applyProtection="1">
      <alignment horizontal="center" vertical="center"/>
    </xf>
    <xf numFmtId="0" fontId="9" fillId="0" borderId="60" xfId="0" applyNumberFormat="1" applyFont="1" applyFill="1" applyBorder="1" applyAlignment="1" applyProtection="1">
      <alignment horizontal="center" vertical="center"/>
    </xf>
    <xf numFmtId="0" fontId="9" fillId="0" borderId="61" xfId="0" applyNumberFormat="1" applyFont="1" applyFill="1" applyBorder="1" applyAlignment="1" applyProtection="1">
      <alignment horizontal="center" vertical="center"/>
    </xf>
    <xf numFmtId="0" fontId="10" fillId="0" borderId="51" xfId="0" applyNumberFormat="1" applyFont="1" applyFill="1" applyBorder="1" applyAlignment="1" applyProtection="1">
      <alignment horizontal="left" vertical="center"/>
    </xf>
    <xf numFmtId="0" fontId="10" fillId="0" borderId="26" xfId="0" applyNumberFormat="1" applyFont="1" applyFill="1" applyBorder="1" applyAlignment="1" applyProtection="1">
      <alignment horizontal="left" vertical="center"/>
    </xf>
    <xf numFmtId="0" fontId="10" fillId="0" borderId="62" xfId="0" applyNumberFormat="1" applyFont="1" applyFill="1" applyBorder="1" applyAlignment="1" applyProtection="1">
      <alignment horizontal="center" vertical="center"/>
    </xf>
    <xf numFmtId="3" fontId="10" fillId="0" borderId="7" xfId="0" applyNumberFormat="1" applyFont="1" applyBorder="1" applyAlignment="1">
      <alignment horizontal="left" vertical="center"/>
    </xf>
    <xf numFmtId="3" fontId="10" fillId="0" borderId="26" xfId="0" applyNumberFormat="1" applyFont="1" applyBorder="1" applyAlignment="1">
      <alignment horizontal="left" vertical="center"/>
    </xf>
    <xf numFmtId="3" fontId="10" fillId="0" borderId="70" xfId="0" applyNumberFormat="1" applyFont="1" applyBorder="1" applyAlignment="1">
      <alignment horizontal="left" vertical="center"/>
    </xf>
    <xf numFmtId="0" fontId="10" fillId="0" borderId="71" xfId="0" applyNumberFormat="1" applyFont="1" applyFill="1" applyBorder="1" applyAlignment="1" applyProtection="1">
      <alignment horizontal="center" vertical="center" wrapText="1"/>
    </xf>
    <xf numFmtId="0" fontId="10" fillId="0" borderId="76" xfId="0" applyNumberFormat="1" applyFont="1" applyFill="1" applyBorder="1" applyAlignment="1" applyProtection="1">
      <alignment horizontal="center" vertical="center"/>
    </xf>
    <xf numFmtId="0" fontId="10" fillId="0" borderId="72" xfId="0" applyNumberFormat="1" applyFont="1" applyFill="1" applyBorder="1" applyAlignment="1" applyProtection="1">
      <alignment horizontal="center" vertical="center"/>
    </xf>
    <xf numFmtId="0" fontId="9" fillId="0" borderId="64" xfId="0" applyNumberFormat="1" applyFont="1" applyFill="1" applyBorder="1" applyAlignment="1" applyProtection="1">
      <alignment horizontal="center" vertical="center"/>
    </xf>
    <xf numFmtId="0" fontId="9" fillId="0" borderId="67" xfId="0" applyNumberFormat="1" applyFont="1" applyFill="1" applyBorder="1" applyAlignment="1" applyProtection="1">
      <alignment horizontal="center" vertical="center"/>
    </xf>
    <xf numFmtId="0" fontId="10" fillId="0" borderId="28" xfId="0" applyNumberFormat="1" applyFont="1" applyFill="1" applyBorder="1" applyAlignment="1" applyProtection="1">
      <alignment horizontal="center" vertical="center" wrapText="1"/>
    </xf>
    <xf numFmtId="0" fontId="10" fillId="0" borderId="18" xfId="0" applyNumberFormat="1" applyFont="1" applyFill="1" applyBorder="1" applyAlignment="1" applyProtection="1">
      <alignment horizontal="center" vertical="center" wrapText="1"/>
    </xf>
    <xf numFmtId="0" fontId="10" fillId="0" borderId="63" xfId="0" applyNumberFormat="1" applyFont="1" applyFill="1" applyBorder="1" applyAlignment="1" applyProtection="1">
      <alignment horizontal="center" vertical="center"/>
    </xf>
    <xf numFmtId="0" fontId="10" fillId="0" borderId="18" xfId="0" applyNumberFormat="1" applyFont="1" applyFill="1" applyBorder="1" applyAlignment="1" applyProtection="1">
      <alignment horizontal="center" vertical="center"/>
    </xf>
    <xf numFmtId="0" fontId="10" fillId="0" borderId="28" xfId="0" applyNumberFormat="1" applyFont="1" applyFill="1" applyBorder="1" applyAlignment="1" applyProtection="1">
      <alignment horizontal="center" vertical="center"/>
    </xf>
    <xf numFmtId="0" fontId="10" fillId="0" borderId="73" xfId="0" applyNumberFormat="1" applyFont="1" applyFill="1" applyBorder="1" applyAlignment="1" applyProtection="1">
      <alignment horizontal="center" vertical="center"/>
    </xf>
    <xf numFmtId="0" fontId="9" fillId="0" borderId="65" xfId="0" applyNumberFormat="1" applyFont="1" applyFill="1" applyBorder="1" applyAlignment="1" applyProtection="1">
      <alignment horizontal="center" vertical="center"/>
    </xf>
    <xf numFmtId="0" fontId="9" fillId="0" borderId="21" xfId="0" applyNumberFormat="1" applyFont="1" applyFill="1" applyBorder="1" applyAlignment="1" applyProtection="1">
      <alignment horizontal="center" vertical="center"/>
    </xf>
    <xf numFmtId="0" fontId="2" fillId="0" borderId="0" xfId="0" applyNumberFormat="1" applyFont="1" applyAlignment="1">
      <alignment horizontal="left" vertical="center"/>
    </xf>
    <xf numFmtId="0" fontId="9" fillId="0" borderId="0" xfId="0" applyNumberFormat="1" applyFont="1" applyFill="1" applyBorder="1" applyAlignment="1" applyProtection="1">
      <alignment horizontal="left" vertical="center"/>
    </xf>
    <xf numFmtId="0" fontId="10" fillId="0" borderId="80" xfId="0" applyNumberFormat="1" applyFont="1" applyFill="1" applyBorder="1" applyAlignment="1" applyProtection="1">
      <alignment horizontal="center" vertical="center" wrapText="1"/>
    </xf>
    <xf numFmtId="0" fontId="10" fillId="0" borderId="69" xfId="0" applyNumberFormat="1" applyFont="1" applyFill="1" applyBorder="1" applyAlignment="1" applyProtection="1">
      <alignment horizontal="center" vertical="center" wrapText="1"/>
    </xf>
    <xf numFmtId="0" fontId="10" fillId="0" borderId="76" xfId="0" applyNumberFormat="1" applyFont="1" applyFill="1" applyBorder="1" applyAlignment="1" applyProtection="1">
      <alignment horizontal="center" vertical="center" wrapText="1"/>
    </xf>
    <xf numFmtId="0" fontId="10" fillId="0" borderId="63" xfId="0" applyNumberFormat="1" applyFont="1" applyFill="1" applyBorder="1" applyAlignment="1" applyProtection="1">
      <alignment horizontal="center" vertical="center" wrapText="1"/>
    </xf>
    <xf numFmtId="3" fontId="10" fillId="0" borderId="81" xfId="0" applyNumberFormat="1" applyFont="1" applyBorder="1" applyAlignment="1">
      <alignment vertical="center"/>
    </xf>
    <xf numFmtId="3" fontId="10" fillId="0" borderId="82" xfId="0" applyNumberFormat="1" applyFont="1" applyBorder="1" applyAlignment="1">
      <alignment vertical="center"/>
    </xf>
    <xf numFmtId="0" fontId="10" fillId="0" borderId="83" xfId="0" applyNumberFormat="1" applyFont="1" applyFill="1" applyBorder="1" applyAlignment="1" applyProtection="1">
      <alignment horizontal="center" vertical="center" wrapText="1"/>
    </xf>
    <xf numFmtId="0" fontId="10" fillId="0" borderId="73" xfId="0" applyNumberFormat="1" applyFont="1" applyFill="1" applyBorder="1" applyAlignment="1" applyProtection="1">
      <alignment horizontal="center" vertical="center" wrapText="1"/>
    </xf>
    <xf numFmtId="3" fontId="10" fillId="0" borderId="84" xfId="0" applyNumberFormat="1" applyFont="1" applyFill="1" applyBorder="1" applyAlignment="1" applyProtection="1">
      <alignment vertical="center"/>
    </xf>
    <xf numFmtId="3" fontId="10" fillId="0" borderId="85" xfId="0" applyNumberFormat="1" applyFont="1" applyFill="1" applyBorder="1" applyAlignment="1" applyProtection="1">
      <alignment vertical="center"/>
    </xf>
    <xf numFmtId="3" fontId="10" fillId="0" borderId="86" xfId="0" applyNumberFormat="1" applyFont="1" applyBorder="1" applyAlignment="1">
      <alignment horizontal="left" vertical="center"/>
    </xf>
    <xf numFmtId="3" fontId="10" fillId="0" borderId="87" xfId="0" applyNumberFormat="1" applyFont="1" applyBorder="1" applyAlignment="1">
      <alignment horizontal="left" vertical="center"/>
    </xf>
    <xf numFmtId="3" fontId="10" fillId="0" borderId="88" xfId="0" applyNumberFormat="1" applyFont="1" applyBorder="1" applyAlignment="1">
      <alignment horizontal="left" vertical="center"/>
    </xf>
  </cellXfs>
  <cellStyles count="14">
    <cellStyle name="백분율" xfId="13" builtinId="5"/>
    <cellStyle name="쉼표 [0]" xfId="1" builtinId="6"/>
    <cellStyle name="쉼표 [0] 2" xfId="5" xr:uid="{00000000-0005-0000-0000-000002000000}"/>
    <cellStyle name="쉼표 [0] 3" xfId="6" xr:uid="{00000000-0005-0000-0000-000003000000}"/>
    <cellStyle name="쉼표 [0] 4" xfId="4" xr:uid="{00000000-0005-0000-0000-000004000000}"/>
    <cellStyle name="통화 [0] 2" xfId="11" xr:uid="{00000000-0005-0000-0000-000005000000}"/>
    <cellStyle name="표준" xfId="0" builtinId="0"/>
    <cellStyle name="표준 2" xfId="2" xr:uid="{00000000-0005-0000-0000-000007000000}"/>
    <cellStyle name="표준 2 2" xfId="10" xr:uid="{00000000-0005-0000-0000-000008000000}"/>
    <cellStyle name="표준 2 3" xfId="12" xr:uid="{00000000-0005-0000-0000-000009000000}"/>
    <cellStyle name="표준 2 4" xfId="7" xr:uid="{00000000-0005-0000-0000-00000A000000}"/>
    <cellStyle name="표준 3" xfId="8" xr:uid="{00000000-0005-0000-0000-00000B000000}"/>
    <cellStyle name="표준 4" xfId="9" xr:uid="{00000000-0005-0000-0000-00000C000000}"/>
    <cellStyle name="표준 5" xfId="3" xr:uid="{00000000-0005-0000-0000-00000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14"/>
  <sheetViews>
    <sheetView tabSelected="1" view="pageBreakPreview" zoomScale="80" zoomScaleSheetLayoutView="80" workbookViewId="0">
      <selection activeCell="A7" sqref="A7"/>
    </sheetView>
  </sheetViews>
  <sheetFormatPr defaultRowHeight="13.5" x14ac:dyDescent="0.15"/>
  <cols>
    <col min="1" max="1" width="121.44140625" customWidth="1"/>
  </cols>
  <sheetData>
    <row r="1" spans="1:1" ht="84.75" customHeight="1" x14ac:dyDescent="0.15">
      <c r="A1" s="1"/>
    </row>
    <row r="2" spans="1:1" ht="30" customHeight="1" x14ac:dyDescent="0.15">
      <c r="A2" s="36" t="s">
        <v>77</v>
      </c>
    </row>
    <row r="3" spans="1:1" ht="30" customHeight="1" x14ac:dyDescent="0.4">
      <c r="A3" s="37" t="s">
        <v>76</v>
      </c>
    </row>
    <row r="4" spans="1:1" ht="30" customHeight="1" x14ac:dyDescent="0.15">
      <c r="A4" s="2"/>
    </row>
    <row r="5" spans="1:1" ht="30" customHeight="1" x14ac:dyDescent="0.15">
      <c r="A5" s="2"/>
    </row>
    <row r="6" spans="1:1" ht="231" customHeight="1" x14ac:dyDescent="0.3">
      <c r="A6" s="56" t="s">
        <v>98</v>
      </c>
    </row>
    <row r="7" spans="1:1" ht="217.5" customHeight="1" x14ac:dyDescent="0.15">
      <c r="A7" s="2"/>
    </row>
    <row r="8" spans="1:1" ht="30" customHeight="1" x14ac:dyDescent="0.15">
      <c r="A8" s="3" t="s">
        <v>72</v>
      </c>
    </row>
    <row r="9" spans="1:1" ht="30" customHeight="1" x14ac:dyDescent="0.15">
      <c r="A9" s="4" t="s">
        <v>71</v>
      </c>
    </row>
    <row r="10" spans="1:1" x14ac:dyDescent="0.15">
      <c r="A10" s="5"/>
    </row>
    <row r="11" spans="1:1" x14ac:dyDescent="0.15">
      <c r="A11" s="5"/>
    </row>
    <row r="12" spans="1:1" x14ac:dyDescent="0.15">
      <c r="A12" s="5"/>
    </row>
    <row r="13" spans="1:1" x14ac:dyDescent="0.15">
      <c r="A13" s="5"/>
    </row>
    <row r="14" spans="1:1" x14ac:dyDescent="0.15">
      <c r="A14" s="5"/>
    </row>
  </sheetData>
  <phoneticPr fontId="20" type="noConversion"/>
  <pageMargins left="0.74803149606299213" right="0.74803149606299213" top="0.98425196850393704" bottom="0.98425196850393704" header="0.51181102362204722" footer="0.51181102362204722"/>
  <pageSetup paperSize="9" scale="72" firstPageNumber="183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0"/>
  <sheetViews>
    <sheetView view="pageBreakPreview" zoomScale="80" zoomScaleNormal="100" zoomScaleSheetLayoutView="80" workbookViewId="0">
      <selection activeCell="A4" sqref="A4"/>
    </sheetView>
  </sheetViews>
  <sheetFormatPr defaultRowHeight="13.5" x14ac:dyDescent="0.15"/>
  <cols>
    <col min="1" max="1" width="83.33203125" customWidth="1"/>
  </cols>
  <sheetData>
    <row r="1" spans="1:1" ht="30" customHeight="1" x14ac:dyDescent="0.3">
      <c r="A1" s="49" t="s">
        <v>39</v>
      </c>
    </row>
    <row r="2" spans="1:1" ht="30" customHeight="1" x14ac:dyDescent="0.15">
      <c r="A2" s="50"/>
    </row>
    <row r="3" spans="1:1" ht="30" customHeight="1" x14ac:dyDescent="0.15">
      <c r="A3" s="51" t="s">
        <v>80</v>
      </c>
    </row>
    <row r="4" spans="1:1" ht="30" customHeight="1" x14ac:dyDescent="0.15">
      <c r="A4" s="51"/>
    </row>
    <row r="5" spans="1:1" ht="30" customHeight="1" x14ac:dyDescent="0.15">
      <c r="A5" s="51" t="s">
        <v>78</v>
      </c>
    </row>
    <row r="6" spans="1:1" ht="30" customHeight="1" x14ac:dyDescent="0.15">
      <c r="A6" s="51"/>
    </row>
    <row r="7" spans="1:1" ht="30" customHeight="1" x14ac:dyDescent="0.15">
      <c r="A7" s="51" t="s">
        <v>0</v>
      </c>
    </row>
    <row r="8" spans="1:1" ht="30" customHeight="1" x14ac:dyDescent="0.15">
      <c r="A8" s="51"/>
    </row>
    <row r="9" spans="1:1" ht="30" customHeight="1" x14ac:dyDescent="0.15">
      <c r="A9" s="51" t="s">
        <v>1</v>
      </c>
    </row>
    <row r="10" spans="1:1" ht="30" customHeight="1" x14ac:dyDescent="0.15">
      <c r="A10" s="51"/>
    </row>
    <row r="11" spans="1:1" ht="30" customHeight="1" x14ac:dyDescent="0.15">
      <c r="A11" s="51" t="s">
        <v>2</v>
      </c>
    </row>
    <row r="12" spans="1:1" ht="30" customHeight="1" x14ac:dyDescent="0.15">
      <c r="A12" s="51"/>
    </row>
    <row r="13" spans="1:1" ht="30" customHeight="1" x14ac:dyDescent="0.15">
      <c r="A13" s="51" t="s">
        <v>4</v>
      </c>
    </row>
    <row r="14" spans="1:1" ht="30" customHeight="1" x14ac:dyDescent="0.15">
      <c r="A14" s="51" t="s">
        <v>33</v>
      </c>
    </row>
    <row r="15" spans="1:1" ht="30" customHeight="1" x14ac:dyDescent="0.15">
      <c r="A15" s="51"/>
    </row>
    <row r="16" spans="1:1" ht="30" customHeight="1" x14ac:dyDescent="0.15">
      <c r="A16" s="51" t="s">
        <v>3</v>
      </c>
    </row>
    <row r="17" spans="1:1" ht="30" customHeight="1" x14ac:dyDescent="0.15">
      <c r="A17" s="50" t="s">
        <v>32</v>
      </c>
    </row>
    <row r="18" spans="1:1" ht="14.25" x14ac:dyDescent="0.15">
      <c r="A18" s="31"/>
    </row>
    <row r="19" spans="1:1" ht="14.25" x14ac:dyDescent="0.15">
      <c r="A19" s="32"/>
    </row>
    <row r="20" spans="1:1" ht="20.25" x14ac:dyDescent="0.25">
      <c r="A20" s="33"/>
    </row>
  </sheetData>
  <phoneticPr fontId="20" type="noConversion"/>
  <pageMargins left="0.74803149606299213" right="0.74803149606299213" top="0.98425196850393704" bottom="0.98425196850393704" header="0.51181102362204722" footer="0.51181102362204722"/>
  <pageSetup paperSize="9" orientation="portrait" r:id="rId1"/>
  <headerFooter>
    <oddFooter>&amp;C&amp;"굴림,보통"&amp;9 &amp;R&amp;"굴림,보통"&amp;9참좋은재가노인돌봄센터(2021.11.30)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8"/>
  <sheetViews>
    <sheetView showGridLines="0" view="pageBreakPreview" zoomScale="115" zoomScaleNormal="100" zoomScaleSheetLayoutView="115" workbookViewId="0">
      <selection activeCell="A11" sqref="A11:E11"/>
    </sheetView>
  </sheetViews>
  <sheetFormatPr defaultRowHeight="13.5" x14ac:dyDescent="0.15"/>
  <cols>
    <col min="1" max="1" width="14.88671875" style="12" customWidth="1"/>
    <col min="2" max="2" width="15.88671875" style="105" customWidth="1"/>
    <col min="3" max="4" width="13.77734375" style="12" customWidth="1"/>
    <col min="5" max="5" width="15.21875" style="12" customWidth="1"/>
  </cols>
  <sheetData>
    <row r="1" spans="1:5" ht="39" customHeight="1" x14ac:dyDescent="0.15">
      <c r="A1" s="159" t="s">
        <v>96</v>
      </c>
      <c r="B1" s="159"/>
      <c r="C1" s="159"/>
      <c r="D1" s="159"/>
      <c r="E1" s="159"/>
    </row>
    <row r="2" spans="1:5" ht="18" customHeight="1" x14ac:dyDescent="0.15">
      <c r="A2" s="6"/>
      <c r="B2" s="96"/>
      <c r="C2" s="6"/>
      <c r="D2" s="6"/>
      <c r="E2" s="29" t="s">
        <v>43</v>
      </c>
    </row>
    <row r="3" spans="1:5" ht="21" customHeight="1" x14ac:dyDescent="0.15">
      <c r="A3" s="160" t="s">
        <v>23</v>
      </c>
      <c r="B3" s="161"/>
      <c r="C3" s="161"/>
      <c r="D3" s="161"/>
      <c r="E3" s="162"/>
    </row>
    <row r="4" spans="1:5" ht="21" customHeight="1" x14ac:dyDescent="0.15">
      <c r="A4" s="13" t="s">
        <v>6</v>
      </c>
      <c r="B4" s="97" t="s">
        <v>16</v>
      </c>
      <c r="C4" s="14" t="s">
        <v>82</v>
      </c>
      <c r="D4" s="15" t="s">
        <v>84</v>
      </c>
      <c r="E4" s="16" t="s">
        <v>41</v>
      </c>
    </row>
    <row r="5" spans="1:5" ht="21" customHeight="1" x14ac:dyDescent="0.15">
      <c r="A5" s="163" t="s">
        <v>37</v>
      </c>
      <c r="B5" s="164"/>
      <c r="C5" s="17">
        <f>C6+C7+C8</f>
        <v>49672000</v>
      </c>
      <c r="D5" s="17">
        <f>D6+D7+D8</f>
        <v>69684000</v>
      </c>
      <c r="E5" s="25">
        <f>D5-C5</f>
        <v>20012000</v>
      </c>
    </row>
    <row r="6" spans="1:5" ht="21" customHeight="1" x14ac:dyDescent="0.15">
      <c r="A6" s="34" t="s">
        <v>58</v>
      </c>
      <c r="B6" s="106" t="s">
        <v>59</v>
      </c>
      <c r="C6" s="18">
        <f>세입예산!D6</f>
        <v>20000000</v>
      </c>
      <c r="D6" s="18">
        <f>세입예산!E6</f>
        <v>20000000</v>
      </c>
      <c r="E6" s="19">
        <f>D6-C6</f>
        <v>0</v>
      </c>
    </row>
    <row r="7" spans="1:5" ht="21" customHeight="1" x14ac:dyDescent="0.15">
      <c r="A7" s="21" t="s">
        <v>9</v>
      </c>
      <c r="B7" s="99" t="s">
        <v>9</v>
      </c>
      <c r="C7" s="22">
        <f>세입예산!D10</f>
        <v>29659777</v>
      </c>
      <c r="D7" s="22">
        <f>세입예산!E10</f>
        <v>49672000</v>
      </c>
      <c r="E7" s="19">
        <f>D7-C7</f>
        <v>20012223</v>
      </c>
    </row>
    <row r="8" spans="1:5" ht="21" customHeight="1" x14ac:dyDescent="0.15">
      <c r="A8" s="23" t="s">
        <v>12</v>
      </c>
      <c r="B8" s="100" t="s">
        <v>12</v>
      </c>
      <c r="C8" s="24">
        <f>세입예산!D13</f>
        <v>12223</v>
      </c>
      <c r="D8" s="24">
        <f>세입예산!E13</f>
        <v>12000</v>
      </c>
      <c r="E8" s="62">
        <f>D8-C8</f>
        <v>-223</v>
      </c>
    </row>
    <row r="9" spans="1:5" ht="21" customHeight="1" x14ac:dyDescent="0.15">
      <c r="A9" s="7"/>
      <c r="B9" s="101"/>
      <c r="C9" s="8"/>
      <c r="D9" s="9"/>
      <c r="E9" s="10"/>
    </row>
    <row r="10" spans="1:5" ht="21" customHeight="1" x14ac:dyDescent="0.15">
      <c r="A10" s="94"/>
      <c r="B10" s="102"/>
      <c r="C10" s="94"/>
      <c r="D10" s="94"/>
      <c r="E10" s="29" t="s">
        <v>43</v>
      </c>
    </row>
    <row r="11" spans="1:5" ht="21" customHeight="1" x14ac:dyDescent="0.15">
      <c r="A11" s="160" t="s">
        <v>25</v>
      </c>
      <c r="B11" s="161"/>
      <c r="C11" s="161"/>
      <c r="D11" s="161"/>
      <c r="E11" s="162"/>
    </row>
    <row r="12" spans="1:5" ht="21" customHeight="1" thickBot="1" x14ac:dyDescent="0.2">
      <c r="A12" s="13" t="s">
        <v>6</v>
      </c>
      <c r="B12" s="97" t="s">
        <v>16</v>
      </c>
      <c r="C12" s="14" t="s">
        <v>81</v>
      </c>
      <c r="D12" s="15" t="s">
        <v>84</v>
      </c>
      <c r="E12" s="16" t="s">
        <v>41</v>
      </c>
    </row>
    <row r="13" spans="1:5" ht="21" customHeight="1" thickTop="1" x14ac:dyDescent="0.15">
      <c r="A13" s="163" t="s">
        <v>36</v>
      </c>
      <c r="B13" s="164"/>
      <c r="C13" s="17">
        <f>SUM(C14:C17)</f>
        <v>49672000</v>
      </c>
      <c r="D13" s="17">
        <f>SUM(D14:D17)</f>
        <v>69684000</v>
      </c>
      <c r="E13" s="25">
        <f>D13-C13</f>
        <v>20012000</v>
      </c>
    </row>
    <row r="14" spans="1:5" ht="21" customHeight="1" x14ac:dyDescent="0.15">
      <c r="A14" s="20" t="s">
        <v>60</v>
      </c>
      <c r="B14" s="106" t="s">
        <v>61</v>
      </c>
      <c r="C14" s="26">
        <f>세출예산!D6</f>
        <v>49672000</v>
      </c>
      <c r="D14" s="26">
        <f>세출예산!E6</f>
        <v>69684000</v>
      </c>
      <c r="E14" s="53">
        <f>D14-C14</f>
        <v>20012000</v>
      </c>
    </row>
    <row r="15" spans="1:5" ht="21" customHeight="1" x14ac:dyDescent="0.15">
      <c r="A15" s="93" t="s">
        <v>10</v>
      </c>
      <c r="B15" s="98" t="s">
        <v>10</v>
      </c>
      <c r="C15" s="27">
        <f>세출예산!D11</f>
        <v>0</v>
      </c>
      <c r="D15" s="27">
        <f>세출예산!E11</f>
        <v>0</v>
      </c>
      <c r="E15" s="53">
        <f>D15-C15</f>
        <v>0</v>
      </c>
    </row>
    <row r="16" spans="1:5" ht="21" customHeight="1" x14ac:dyDescent="0.15">
      <c r="A16" s="93" t="s">
        <v>7</v>
      </c>
      <c r="B16" s="98" t="s">
        <v>7</v>
      </c>
      <c r="C16" s="27">
        <f>세출예산!D14</f>
        <v>0</v>
      </c>
      <c r="D16" s="27">
        <f>세출예산!E14</f>
        <v>0</v>
      </c>
      <c r="E16" s="53">
        <f>D16-C16</f>
        <v>0</v>
      </c>
    </row>
    <row r="17" spans="1:5" ht="21" customHeight="1" x14ac:dyDescent="0.15">
      <c r="A17" s="58" t="s">
        <v>9</v>
      </c>
      <c r="B17" s="103" t="s">
        <v>9</v>
      </c>
      <c r="C17" s="28">
        <f>세출예산!D17</f>
        <v>0</v>
      </c>
      <c r="D17" s="28">
        <f>세출예산!E17</f>
        <v>0</v>
      </c>
      <c r="E17" s="30">
        <f>D17-C17</f>
        <v>0</v>
      </c>
    </row>
    <row r="18" spans="1:5" x14ac:dyDescent="0.15">
      <c r="A18" s="11"/>
      <c r="B18" s="104"/>
    </row>
  </sheetData>
  <mergeCells count="5">
    <mergeCell ref="A1:E1"/>
    <mergeCell ref="A3:E3"/>
    <mergeCell ref="A5:B5"/>
    <mergeCell ref="A11:E11"/>
    <mergeCell ref="A13:B13"/>
  </mergeCells>
  <phoneticPr fontId="20" type="noConversion"/>
  <pageMargins left="0.78740157480314965" right="0.74803149606299213" top="0.98425196850393704" bottom="0.98425196850393704" header="0.51181102362204722" footer="0.51181102362204722"/>
  <pageSetup paperSize="9" firstPageNumber="2" orientation="portrait" useFirstPageNumber="1" r:id="rId1"/>
  <headerFooter>
    <oddFooter>&amp;R&amp;"굴림,보통"&amp;9참좋은재가노인돌봄센터(2021.11.30)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T31"/>
  <sheetViews>
    <sheetView showGridLines="0" view="pageBreakPreview" zoomScaleNormal="100" zoomScaleSheetLayoutView="100" workbookViewId="0">
      <selection activeCell="G24" sqref="G24"/>
    </sheetView>
  </sheetViews>
  <sheetFormatPr defaultRowHeight="13.5" x14ac:dyDescent="0.15"/>
  <cols>
    <col min="1" max="1" width="8.88671875" style="107" customWidth="1"/>
    <col min="2" max="2" width="11.109375" style="107" customWidth="1"/>
    <col min="3" max="3" width="13.33203125" style="107" customWidth="1"/>
    <col min="4" max="5" width="12.88671875" style="107" customWidth="1"/>
    <col min="6" max="6" width="11.77734375" style="107" customWidth="1"/>
    <col min="7" max="7" width="9" style="108" customWidth="1"/>
    <col min="8" max="8" width="18.21875" style="107" customWidth="1"/>
    <col min="9" max="9" width="9.77734375" style="107" customWidth="1"/>
    <col min="10" max="10" width="3.88671875" style="107" customWidth="1"/>
    <col min="11" max="11" width="2.88671875" style="107" customWidth="1"/>
    <col min="12" max="12" width="3.6640625" style="107" customWidth="1"/>
    <col min="13" max="13" width="3.5546875" style="107" customWidth="1"/>
    <col min="14" max="16" width="2.88671875" style="107" customWidth="1"/>
    <col min="17" max="20" width="8.88671875" style="107"/>
  </cols>
  <sheetData>
    <row r="1" spans="1:20" ht="20.100000000000001" customHeight="1" x14ac:dyDescent="0.15">
      <c r="A1" s="178" t="s">
        <v>97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  <c r="O1" s="179"/>
      <c r="P1" s="180"/>
    </row>
    <row r="2" spans="1:20" ht="20.100000000000001" customHeight="1" x14ac:dyDescent="0.15">
      <c r="A2" s="122"/>
      <c r="B2" s="123"/>
      <c r="C2" s="123"/>
      <c r="D2" s="123"/>
      <c r="E2" s="123"/>
      <c r="F2" s="123"/>
      <c r="G2" s="124"/>
      <c r="H2" s="123"/>
      <c r="I2" s="123"/>
      <c r="J2" s="123"/>
      <c r="K2" s="123"/>
      <c r="L2" s="123"/>
      <c r="M2" s="123"/>
      <c r="N2" s="123"/>
      <c r="O2" s="123"/>
      <c r="P2" s="125" t="s">
        <v>24</v>
      </c>
    </row>
    <row r="3" spans="1:20" ht="20.100000000000001" customHeight="1" x14ac:dyDescent="0.15">
      <c r="A3" s="181" t="s">
        <v>13</v>
      </c>
      <c r="B3" s="182"/>
      <c r="C3" s="183"/>
      <c r="D3" s="184" t="s">
        <v>82</v>
      </c>
      <c r="E3" s="184" t="s">
        <v>84</v>
      </c>
      <c r="F3" s="187" t="s">
        <v>41</v>
      </c>
      <c r="G3" s="187"/>
      <c r="H3" s="186" t="s">
        <v>27</v>
      </c>
      <c r="I3" s="186"/>
      <c r="J3" s="186"/>
      <c r="K3" s="186"/>
      <c r="L3" s="186"/>
      <c r="M3" s="186"/>
      <c r="N3" s="186"/>
      <c r="O3" s="186"/>
      <c r="P3" s="186"/>
    </row>
    <row r="4" spans="1:20" ht="20.100000000000001" customHeight="1" x14ac:dyDescent="0.15">
      <c r="A4" s="126" t="s">
        <v>20</v>
      </c>
      <c r="B4" s="127" t="s">
        <v>19</v>
      </c>
      <c r="C4" s="127" t="s">
        <v>5</v>
      </c>
      <c r="D4" s="185"/>
      <c r="E4" s="185"/>
      <c r="F4" s="55" t="s">
        <v>11</v>
      </c>
      <c r="G4" s="63" t="s">
        <v>17</v>
      </c>
      <c r="H4" s="186"/>
      <c r="I4" s="186"/>
      <c r="J4" s="186"/>
      <c r="K4" s="186"/>
      <c r="L4" s="186"/>
      <c r="M4" s="186"/>
      <c r="N4" s="186"/>
      <c r="O4" s="186"/>
      <c r="P4" s="186"/>
    </row>
    <row r="5" spans="1:20" ht="20.100000000000001" customHeight="1" x14ac:dyDescent="0.15">
      <c r="A5" s="170" t="s">
        <v>8</v>
      </c>
      <c r="B5" s="171"/>
      <c r="C5" s="172"/>
      <c r="D5" s="128">
        <f>D6++D10+D13</f>
        <v>49672000</v>
      </c>
      <c r="E5" s="128">
        <f>E6+E10+E13</f>
        <v>69684000</v>
      </c>
      <c r="F5" s="128">
        <f>F6+F10+F13</f>
        <v>20012000</v>
      </c>
      <c r="G5" s="129">
        <f>E5/D5*100</f>
        <v>140.28829119020776</v>
      </c>
      <c r="H5" s="130"/>
      <c r="I5" s="131"/>
      <c r="J5" s="131"/>
      <c r="K5" s="131"/>
      <c r="L5" s="131"/>
      <c r="M5" s="131"/>
      <c r="N5" s="131"/>
      <c r="O5" s="39"/>
      <c r="P5" s="132"/>
    </row>
    <row r="6" spans="1:20" ht="20.100000000000001" customHeight="1" x14ac:dyDescent="0.15">
      <c r="A6" s="173" t="s">
        <v>50</v>
      </c>
      <c r="B6" s="174"/>
      <c r="C6" s="175"/>
      <c r="D6" s="133">
        <f>D7</f>
        <v>20000000</v>
      </c>
      <c r="E6" s="133">
        <f>E7</f>
        <v>20000000</v>
      </c>
      <c r="F6" s="133">
        <f>E6-D6</f>
        <v>0</v>
      </c>
      <c r="G6" s="129">
        <f>E6/D6*100</f>
        <v>100</v>
      </c>
      <c r="H6" s="134"/>
      <c r="I6" s="135"/>
      <c r="J6" s="135"/>
      <c r="K6" s="135"/>
      <c r="L6" s="135"/>
      <c r="M6" s="135"/>
      <c r="N6" s="135"/>
      <c r="O6" s="40"/>
      <c r="P6" s="136"/>
    </row>
    <row r="7" spans="1:20" ht="20.100000000000001" customHeight="1" x14ac:dyDescent="0.15">
      <c r="A7" s="176"/>
      <c r="B7" s="169" t="s">
        <v>51</v>
      </c>
      <c r="C7" s="168"/>
      <c r="D7" s="59">
        <f>+D8+D9</f>
        <v>20000000</v>
      </c>
      <c r="E7" s="59">
        <f>E9+E8</f>
        <v>20000000</v>
      </c>
      <c r="F7" s="133">
        <f t="shared" ref="F7:F14" si="0">E7-D7</f>
        <v>0</v>
      </c>
      <c r="G7" s="129">
        <f t="shared" ref="G7:G15" si="1">E7/D7*100</f>
        <v>100</v>
      </c>
      <c r="H7" s="57"/>
      <c r="I7" s="40"/>
      <c r="J7" s="40"/>
      <c r="K7" s="40"/>
      <c r="L7" s="40"/>
      <c r="M7" s="40"/>
      <c r="N7" s="40"/>
      <c r="O7" s="40"/>
      <c r="P7" s="60"/>
    </row>
    <row r="8" spans="1:20" s="114" customFormat="1" ht="20.100000000000001" customHeight="1" x14ac:dyDescent="0.15">
      <c r="A8" s="176"/>
      <c r="B8" s="137"/>
      <c r="C8" s="119" t="s">
        <v>48</v>
      </c>
      <c r="D8" s="41">
        <v>10000000</v>
      </c>
      <c r="E8" s="41">
        <f>I8*L8</f>
        <v>10000000</v>
      </c>
      <c r="F8" s="133">
        <f t="shared" si="0"/>
        <v>0</v>
      </c>
      <c r="G8" s="129">
        <f t="shared" si="1"/>
        <v>100</v>
      </c>
      <c r="H8" s="57" t="s">
        <v>64</v>
      </c>
      <c r="I8" s="138">
        <v>5000000</v>
      </c>
      <c r="J8" s="40" t="s">
        <v>18</v>
      </c>
      <c r="K8" s="40" t="s">
        <v>15</v>
      </c>
      <c r="L8" s="40">
        <v>2</v>
      </c>
      <c r="M8" s="40" t="s">
        <v>52</v>
      </c>
      <c r="N8" s="40"/>
      <c r="O8" s="40"/>
      <c r="P8" s="60"/>
      <c r="Q8" s="107"/>
      <c r="R8" s="107"/>
      <c r="S8" s="107"/>
      <c r="T8" s="107"/>
    </row>
    <row r="9" spans="1:20" s="114" customFormat="1" ht="20.100000000000001" customHeight="1" x14ac:dyDescent="0.15">
      <c r="A9" s="177"/>
      <c r="B9" s="121"/>
      <c r="C9" s="119" t="s">
        <v>49</v>
      </c>
      <c r="D9" s="120">
        <v>10000000</v>
      </c>
      <c r="E9" s="41">
        <f>I9*L9</f>
        <v>10000000</v>
      </c>
      <c r="F9" s="133">
        <f t="shared" si="0"/>
        <v>0</v>
      </c>
      <c r="G9" s="129">
        <f t="shared" si="1"/>
        <v>100</v>
      </c>
      <c r="H9" s="57" t="s">
        <v>45</v>
      </c>
      <c r="I9" s="138">
        <v>5000000</v>
      </c>
      <c r="J9" s="40" t="s">
        <v>18</v>
      </c>
      <c r="K9" s="40" t="s">
        <v>15</v>
      </c>
      <c r="L9" s="40">
        <v>2</v>
      </c>
      <c r="M9" s="40" t="s">
        <v>14</v>
      </c>
      <c r="N9" s="40"/>
      <c r="O9" s="40"/>
      <c r="P9" s="60"/>
      <c r="Q9" s="107"/>
      <c r="R9" s="107"/>
      <c r="S9" s="107"/>
      <c r="T9" s="107"/>
    </row>
    <row r="10" spans="1:20" ht="20.100000000000001" customHeight="1" x14ac:dyDescent="0.15">
      <c r="A10" s="165" t="s">
        <v>9</v>
      </c>
      <c r="B10" s="166"/>
      <c r="C10" s="166"/>
      <c r="D10" s="139">
        <f>D11</f>
        <v>29659777</v>
      </c>
      <c r="E10" s="140">
        <f>E11</f>
        <v>49672000</v>
      </c>
      <c r="F10" s="133">
        <f t="shared" si="0"/>
        <v>20012223</v>
      </c>
      <c r="G10" s="129">
        <f t="shared" si="1"/>
        <v>167.47260102461323</v>
      </c>
      <c r="H10" s="141"/>
      <c r="I10" s="142"/>
      <c r="J10" s="43"/>
      <c r="K10" s="43"/>
      <c r="L10" s="43"/>
      <c r="M10" s="43"/>
      <c r="N10" s="142"/>
      <c r="O10" s="43"/>
      <c r="P10" s="132"/>
    </row>
    <row r="11" spans="1:20" ht="20.100000000000001" customHeight="1" x14ac:dyDescent="0.15">
      <c r="A11" s="143"/>
      <c r="B11" s="167" t="s">
        <v>9</v>
      </c>
      <c r="C11" s="168"/>
      <c r="D11" s="144">
        <f>D12</f>
        <v>29659777</v>
      </c>
      <c r="E11" s="144">
        <f>SUM(E12:E12)</f>
        <v>49672000</v>
      </c>
      <c r="F11" s="133">
        <f t="shared" si="0"/>
        <v>20012223</v>
      </c>
      <c r="G11" s="129">
        <f t="shared" si="1"/>
        <v>167.47260102461323</v>
      </c>
      <c r="H11" s="141" t="s">
        <v>9</v>
      </c>
      <c r="I11" s="142"/>
      <c r="J11" s="40"/>
      <c r="K11" s="40"/>
      <c r="L11" s="40"/>
      <c r="M11" s="40"/>
      <c r="N11" s="142"/>
      <c r="O11" s="43"/>
      <c r="P11" s="132"/>
    </row>
    <row r="12" spans="1:20" s="114" customFormat="1" ht="20.100000000000001" customHeight="1" x14ac:dyDescent="0.15">
      <c r="A12" s="143"/>
      <c r="B12" s="44"/>
      <c r="C12" s="66" t="s">
        <v>31</v>
      </c>
      <c r="D12" s="144">
        <v>29659777</v>
      </c>
      <c r="E12" s="144">
        <f>I12*L12</f>
        <v>49672000</v>
      </c>
      <c r="F12" s="133">
        <f t="shared" si="0"/>
        <v>20012223</v>
      </c>
      <c r="G12" s="129">
        <f t="shared" si="1"/>
        <v>167.47260102461323</v>
      </c>
      <c r="H12" s="141" t="s">
        <v>42</v>
      </c>
      <c r="I12" s="142">
        <v>49672000</v>
      </c>
      <c r="J12" s="40" t="s">
        <v>18</v>
      </c>
      <c r="K12" s="40" t="s">
        <v>15</v>
      </c>
      <c r="L12" s="40">
        <v>1</v>
      </c>
      <c r="M12" s="40" t="s">
        <v>14</v>
      </c>
      <c r="N12" s="40"/>
      <c r="O12" s="40"/>
      <c r="P12" s="132"/>
      <c r="Q12" s="107"/>
      <c r="R12" s="107"/>
      <c r="S12" s="107"/>
      <c r="T12" s="107"/>
    </row>
    <row r="13" spans="1:20" ht="20.100000000000001" customHeight="1" x14ac:dyDescent="0.15">
      <c r="A13" s="165" t="s">
        <v>12</v>
      </c>
      <c r="B13" s="165"/>
      <c r="C13" s="165"/>
      <c r="D13" s="139">
        <f>D14</f>
        <v>12223</v>
      </c>
      <c r="E13" s="139">
        <f>E14</f>
        <v>12000</v>
      </c>
      <c r="F13" s="133">
        <f t="shared" si="0"/>
        <v>-223</v>
      </c>
      <c r="G13" s="129">
        <f t="shared" si="1"/>
        <v>98.175570645504379</v>
      </c>
      <c r="H13" s="141"/>
      <c r="I13" s="142"/>
      <c r="J13" s="40"/>
      <c r="K13" s="40"/>
      <c r="L13" s="40"/>
      <c r="M13" s="40"/>
      <c r="N13" s="40"/>
      <c r="O13" s="40"/>
      <c r="P13" s="132"/>
    </row>
    <row r="14" spans="1:20" ht="20.100000000000001" customHeight="1" x14ac:dyDescent="0.15">
      <c r="A14" s="45"/>
      <c r="B14" s="169" t="s">
        <v>12</v>
      </c>
      <c r="C14" s="168"/>
      <c r="D14" s="120">
        <f>D15</f>
        <v>12223</v>
      </c>
      <c r="E14" s="120">
        <f>E15</f>
        <v>12000</v>
      </c>
      <c r="F14" s="133">
        <f t="shared" si="0"/>
        <v>-223</v>
      </c>
      <c r="G14" s="129">
        <f t="shared" si="1"/>
        <v>98.175570645504379</v>
      </c>
      <c r="H14" s="141" t="s">
        <v>12</v>
      </c>
      <c r="I14" s="142"/>
      <c r="J14" s="40"/>
      <c r="K14" s="40"/>
      <c r="L14" s="40"/>
      <c r="M14" s="40"/>
      <c r="N14" s="40"/>
      <c r="O14" s="40"/>
      <c r="P14" s="132"/>
    </row>
    <row r="15" spans="1:20" ht="20.100000000000001" customHeight="1" x14ac:dyDescent="0.15">
      <c r="A15" s="147"/>
      <c r="B15" s="148"/>
      <c r="C15" s="61" t="s">
        <v>34</v>
      </c>
      <c r="D15" s="149">
        <v>12223</v>
      </c>
      <c r="E15" s="149">
        <f>I15*L15</f>
        <v>12000</v>
      </c>
      <c r="F15" s="150">
        <f>E15-D15</f>
        <v>-223</v>
      </c>
      <c r="G15" s="151">
        <f t="shared" si="1"/>
        <v>98.175570645504379</v>
      </c>
      <c r="H15" s="152" t="s">
        <v>35</v>
      </c>
      <c r="I15" s="153">
        <v>6000</v>
      </c>
      <c r="J15" s="46" t="s">
        <v>18</v>
      </c>
      <c r="K15" s="46" t="s">
        <v>65</v>
      </c>
      <c r="L15" s="46">
        <v>2</v>
      </c>
      <c r="M15" s="46" t="s">
        <v>14</v>
      </c>
      <c r="N15" s="46"/>
      <c r="O15" s="46"/>
      <c r="P15" s="154"/>
      <c r="S15" s="145"/>
    </row>
    <row r="18" spans="2:15" x14ac:dyDescent="0.15">
      <c r="B18" s="155"/>
      <c r="C18" s="155"/>
      <c r="D18" s="155"/>
      <c r="E18" s="155"/>
      <c r="F18" s="155"/>
      <c r="G18" s="155"/>
      <c r="H18" s="155"/>
      <c r="I18" s="155"/>
      <c r="J18" s="155"/>
      <c r="K18" s="155"/>
      <c r="L18" s="155"/>
      <c r="M18" s="155"/>
      <c r="N18" s="155"/>
      <c r="O18" s="155"/>
    </row>
    <row r="19" spans="2:15" x14ac:dyDescent="0.15">
      <c r="B19" s="155"/>
      <c r="C19" s="155"/>
      <c r="D19" s="155"/>
      <c r="E19" s="155"/>
      <c r="F19" s="155"/>
      <c r="G19" s="155"/>
      <c r="H19" s="155"/>
      <c r="I19" s="156">
        <v>29661255</v>
      </c>
      <c r="J19" s="155"/>
      <c r="K19" s="155"/>
      <c r="L19" s="155"/>
      <c r="M19" s="155"/>
      <c r="N19" s="155"/>
      <c r="O19" s="155"/>
    </row>
    <row r="20" spans="2:15" x14ac:dyDescent="0.15">
      <c r="B20" s="155"/>
      <c r="C20" s="155"/>
      <c r="D20" s="155"/>
      <c r="E20" s="155"/>
      <c r="F20" s="155"/>
      <c r="G20" s="155"/>
      <c r="H20" s="155"/>
      <c r="I20" s="155"/>
      <c r="J20" s="155"/>
      <c r="K20" s="155"/>
      <c r="L20" s="155"/>
      <c r="M20" s="155"/>
      <c r="N20" s="155"/>
      <c r="O20" s="155"/>
    </row>
    <row r="21" spans="2:15" x14ac:dyDescent="0.15">
      <c r="B21" s="155"/>
      <c r="C21" s="155"/>
      <c r="D21" s="155"/>
      <c r="E21" s="155"/>
      <c r="F21" s="155"/>
      <c r="G21" s="155"/>
      <c r="H21" s="155"/>
      <c r="I21" s="155"/>
      <c r="J21" s="155"/>
      <c r="K21" s="155"/>
      <c r="L21" s="155"/>
      <c r="M21" s="155"/>
      <c r="N21" s="155"/>
      <c r="O21" s="155"/>
    </row>
    <row r="22" spans="2:15" x14ac:dyDescent="0.15">
      <c r="B22" s="155"/>
      <c r="C22" s="155"/>
      <c r="D22" s="155"/>
      <c r="E22" s="155"/>
      <c r="F22" s="155"/>
      <c r="G22" s="155"/>
      <c r="H22" s="155"/>
      <c r="I22" s="155"/>
      <c r="J22" s="155"/>
      <c r="K22" s="155"/>
      <c r="L22" s="155"/>
      <c r="M22" s="155"/>
      <c r="N22" s="155"/>
      <c r="O22" s="155"/>
    </row>
    <row r="23" spans="2:15" x14ac:dyDescent="0.15">
      <c r="B23" s="155"/>
      <c r="C23" s="155"/>
      <c r="D23" s="155"/>
      <c r="E23" s="155"/>
      <c r="F23" s="155"/>
      <c r="G23" s="155"/>
      <c r="H23" s="155"/>
      <c r="I23" s="155"/>
      <c r="J23" s="155"/>
      <c r="K23" s="155"/>
      <c r="L23" s="155"/>
      <c r="M23" s="155"/>
      <c r="N23" s="155"/>
      <c r="O23" s="155"/>
    </row>
    <row r="24" spans="2:15" x14ac:dyDescent="0.15">
      <c r="B24" s="155"/>
      <c r="C24" s="155"/>
      <c r="D24" s="155"/>
      <c r="E24" s="155"/>
      <c r="F24" s="155"/>
      <c r="G24" s="155"/>
      <c r="H24" s="155"/>
      <c r="I24" s="155"/>
      <c r="J24" s="155"/>
      <c r="K24" s="155"/>
      <c r="L24" s="155"/>
      <c r="M24" s="155"/>
      <c r="N24" s="155"/>
      <c r="O24" s="155"/>
    </row>
    <row r="25" spans="2:15" x14ac:dyDescent="0.15">
      <c r="B25" s="155"/>
      <c r="C25" s="155"/>
      <c r="D25" s="155"/>
      <c r="E25" s="155"/>
      <c r="F25" s="155"/>
      <c r="G25" s="155"/>
      <c r="H25" s="155"/>
      <c r="I25" s="155"/>
      <c r="J25" s="155"/>
      <c r="K25" s="155"/>
      <c r="L25" s="155"/>
      <c r="M25" s="155"/>
      <c r="N25" s="155"/>
      <c r="O25" s="155"/>
    </row>
    <row r="26" spans="2:15" x14ac:dyDescent="0.15">
      <c r="B26" s="155"/>
      <c r="C26" s="155"/>
      <c r="D26" s="155"/>
      <c r="E26" s="155"/>
      <c r="F26" s="155"/>
      <c r="G26" s="155"/>
      <c r="H26" s="155"/>
      <c r="I26" s="155"/>
      <c r="J26" s="155"/>
      <c r="K26" s="155"/>
      <c r="L26" s="155"/>
      <c r="M26" s="155"/>
      <c r="N26" s="155"/>
      <c r="O26" s="155"/>
    </row>
    <row r="27" spans="2:15" x14ac:dyDescent="0.15">
      <c r="B27" s="155"/>
      <c r="C27" s="155"/>
      <c r="D27" s="155"/>
      <c r="E27" s="155"/>
      <c r="F27" s="155"/>
      <c r="G27" s="155"/>
      <c r="H27" s="155"/>
      <c r="I27" s="155"/>
      <c r="J27" s="155"/>
      <c r="K27" s="155"/>
      <c r="L27" s="155"/>
      <c r="M27" s="155"/>
      <c r="N27" s="155"/>
      <c r="O27" s="155"/>
    </row>
    <row r="28" spans="2:15" x14ac:dyDescent="0.15">
      <c r="B28" s="155"/>
      <c r="C28" s="155"/>
      <c r="D28" s="155"/>
      <c r="E28" s="155"/>
      <c r="F28" s="155"/>
      <c r="G28" s="155"/>
      <c r="H28" s="155"/>
      <c r="I28" s="155"/>
      <c r="J28" s="155"/>
      <c r="K28" s="155"/>
      <c r="L28" s="155"/>
      <c r="M28" s="155"/>
      <c r="N28" s="155"/>
      <c r="O28" s="155"/>
    </row>
    <row r="29" spans="2:15" x14ac:dyDescent="0.15">
      <c r="B29" s="155"/>
      <c r="C29" s="155"/>
      <c r="D29" s="155"/>
      <c r="E29" s="155"/>
      <c r="F29" s="155"/>
      <c r="G29" s="155"/>
      <c r="H29" s="155"/>
      <c r="I29" s="155"/>
      <c r="J29" s="155"/>
      <c r="K29" s="155"/>
      <c r="L29" s="155"/>
      <c r="M29" s="155"/>
      <c r="N29" s="155"/>
      <c r="O29" s="155"/>
    </row>
    <row r="30" spans="2:15" x14ac:dyDescent="0.15">
      <c r="B30" s="155"/>
      <c r="C30" s="155"/>
      <c r="D30" s="155"/>
      <c r="E30" s="155"/>
      <c r="F30" s="155"/>
      <c r="G30" s="155"/>
      <c r="H30" s="155"/>
      <c r="I30" s="155"/>
      <c r="J30" s="155"/>
      <c r="K30" s="155"/>
      <c r="L30" s="155"/>
      <c r="M30" s="155"/>
      <c r="N30" s="155"/>
      <c r="O30" s="155"/>
    </row>
    <row r="31" spans="2:15" x14ac:dyDescent="0.15">
      <c r="B31" s="155"/>
      <c r="C31" s="155"/>
      <c r="D31" s="155"/>
      <c r="E31" s="155"/>
      <c r="F31" s="155"/>
      <c r="G31" s="155"/>
      <c r="H31" s="155"/>
      <c r="I31" s="155"/>
      <c r="J31" s="155"/>
      <c r="K31" s="155"/>
      <c r="L31" s="155"/>
      <c r="M31" s="155"/>
      <c r="N31" s="155"/>
      <c r="O31" s="155"/>
    </row>
  </sheetData>
  <mergeCells count="14">
    <mergeCell ref="A1:P1"/>
    <mergeCell ref="A3:C3"/>
    <mergeCell ref="D3:D4"/>
    <mergeCell ref="E3:E4"/>
    <mergeCell ref="H3:P4"/>
    <mergeCell ref="F3:G3"/>
    <mergeCell ref="A10:C10"/>
    <mergeCell ref="B11:C11"/>
    <mergeCell ref="A13:C13"/>
    <mergeCell ref="B14:C14"/>
    <mergeCell ref="A5:C5"/>
    <mergeCell ref="A6:C6"/>
    <mergeCell ref="A7:A9"/>
    <mergeCell ref="B7:C7"/>
  </mergeCells>
  <phoneticPr fontId="20" type="noConversion"/>
  <pageMargins left="0.78740157480314965" right="0.78740157480314965" top="0.98425196850393704" bottom="0.98425196850393704" header="0.51181102362204722" footer="0.51181102362204722"/>
  <pageSetup paperSize="9" scale="80" firstPageNumber="3" fitToHeight="0" orientation="landscape" useFirstPageNumber="1" r:id="rId1"/>
  <headerFooter>
    <oddFooter>&amp;C&amp;"굴림,보통"&amp;9 &amp;R&amp;"굴림,보통"&amp;9참좋은재가노인돌봄센터(2021.11.30)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S20"/>
  <sheetViews>
    <sheetView showGridLines="0" view="pageBreakPreview" zoomScaleNormal="100" zoomScaleSheetLayoutView="100" workbookViewId="0">
      <selection activeCell="A2" sqref="A2"/>
    </sheetView>
  </sheetViews>
  <sheetFormatPr defaultRowHeight="13.5" x14ac:dyDescent="0.15"/>
  <cols>
    <col min="1" max="1" width="10.44140625" style="107" customWidth="1"/>
    <col min="2" max="2" width="9.5546875" style="107" customWidth="1"/>
    <col min="3" max="3" width="13.33203125" style="107" customWidth="1"/>
    <col min="4" max="6" width="12.44140625" style="107" customWidth="1"/>
    <col min="7" max="7" width="9.77734375" style="108" customWidth="1"/>
    <col min="8" max="8" width="21.109375" style="107" customWidth="1"/>
    <col min="9" max="9" width="10.44140625" style="107" customWidth="1"/>
    <col min="10" max="10" width="3.44140625" style="107" customWidth="1"/>
    <col min="11" max="11" width="3.6640625" style="107" customWidth="1"/>
    <col min="12" max="12" width="4.33203125" style="107" customWidth="1"/>
    <col min="13" max="13" width="3.88671875" style="107" customWidth="1"/>
    <col min="14" max="14" width="2.6640625" style="107" customWidth="1"/>
    <col min="15" max="16" width="2.88671875" style="107" customWidth="1"/>
    <col min="17" max="18" width="8.88671875" style="107"/>
    <col min="19" max="19" width="12.21875" customWidth="1"/>
  </cols>
  <sheetData>
    <row r="1" spans="1:19" ht="20.100000000000001" customHeight="1" x14ac:dyDescent="0.15">
      <c r="A1" s="191" t="s">
        <v>85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92"/>
      <c r="O1" s="192"/>
      <c r="P1" s="193"/>
    </row>
    <row r="2" spans="1:19" ht="20.100000000000001" customHeight="1" x14ac:dyDescent="0.15">
      <c r="A2" s="67"/>
      <c r="B2" s="68"/>
      <c r="C2" s="68"/>
      <c r="D2" s="68"/>
      <c r="E2" s="68"/>
      <c r="F2" s="68"/>
      <c r="G2" s="69"/>
      <c r="H2" s="68"/>
      <c r="I2" s="68"/>
      <c r="J2" s="68"/>
      <c r="K2" s="68"/>
      <c r="L2" s="68"/>
      <c r="M2" s="68"/>
      <c r="N2" s="68"/>
      <c r="O2" s="68"/>
      <c r="P2" s="70" t="s">
        <v>24</v>
      </c>
    </row>
    <row r="3" spans="1:19" ht="20.100000000000001" customHeight="1" x14ac:dyDescent="0.15">
      <c r="A3" s="194" t="s">
        <v>13</v>
      </c>
      <c r="B3" s="195"/>
      <c r="C3" s="196"/>
      <c r="D3" s="184" t="s">
        <v>81</v>
      </c>
      <c r="E3" s="184" t="s">
        <v>83</v>
      </c>
      <c r="F3" s="197" t="s">
        <v>41</v>
      </c>
      <c r="G3" s="198"/>
      <c r="H3" s="186" t="s">
        <v>27</v>
      </c>
      <c r="I3" s="186"/>
      <c r="J3" s="186"/>
      <c r="K3" s="186"/>
      <c r="L3" s="186"/>
      <c r="M3" s="186"/>
      <c r="N3" s="186"/>
      <c r="O3" s="186"/>
      <c r="P3" s="186"/>
      <c r="R3" s="146" t="s">
        <v>46</v>
      </c>
      <c r="S3" s="52">
        <f>세입예산!E5</f>
        <v>69684000</v>
      </c>
    </row>
    <row r="4" spans="1:19" ht="20.100000000000001" customHeight="1" x14ac:dyDescent="0.15">
      <c r="A4" s="71" t="s">
        <v>20</v>
      </c>
      <c r="B4" s="55" t="s">
        <v>19</v>
      </c>
      <c r="C4" s="55" t="s">
        <v>5</v>
      </c>
      <c r="D4" s="185"/>
      <c r="E4" s="185"/>
      <c r="F4" s="72" t="s">
        <v>11</v>
      </c>
      <c r="G4" s="73" t="s">
        <v>21</v>
      </c>
      <c r="H4" s="186"/>
      <c r="I4" s="186"/>
      <c r="J4" s="186"/>
      <c r="K4" s="186"/>
      <c r="L4" s="186"/>
      <c r="M4" s="186"/>
      <c r="N4" s="186"/>
      <c r="O4" s="186"/>
      <c r="P4" s="186"/>
      <c r="R4" s="146" t="s">
        <v>47</v>
      </c>
      <c r="S4" s="52">
        <f>E5</f>
        <v>69684000</v>
      </c>
    </row>
    <row r="5" spans="1:19" ht="20.100000000000001" customHeight="1" x14ac:dyDescent="0.15">
      <c r="A5" s="188" t="s">
        <v>8</v>
      </c>
      <c r="B5" s="189"/>
      <c r="C5" s="190"/>
      <c r="D5" s="74">
        <f>D6+D11+D14+D17</f>
        <v>49672000</v>
      </c>
      <c r="E5" s="74">
        <f>E6+E11+E14+E17</f>
        <v>69684000</v>
      </c>
      <c r="F5" s="74">
        <f t="shared" ref="F5:F19" si="0">E5-D5</f>
        <v>20012000</v>
      </c>
      <c r="G5" s="75">
        <f>E5/D5*100</f>
        <v>140.28829119020776</v>
      </c>
      <c r="H5" s="76"/>
      <c r="I5" s="39"/>
      <c r="J5" s="39"/>
      <c r="K5" s="39"/>
      <c r="L5" s="39"/>
      <c r="M5" s="39"/>
      <c r="N5" s="39"/>
      <c r="O5" s="39"/>
      <c r="P5" s="77"/>
      <c r="S5" s="52">
        <f>S3-S4</f>
        <v>0</v>
      </c>
    </row>
    <row r="6" spans="1:19" ht="20.100000000000001" customHeight="1" x14ac:dyDescent="0.15">
      <c r="A6" s="199" t="s">
        <v>53</v>
      </c>
      <c r="B6" s="200"/>
      <c r="C6" s="168"/>
      <c r="D6" s="78">
        <f>D7</f>
        <v>49672000</v>
      </c>
      <c r="E6" s="78">
        <f>E7</f>
        <v>69684000</v>
      </c>
      <c r="F6" s="78">
        <f t="shared" si="0"/>
        <v>20012000</v>
      </c>
      <c r="G6" s="75">
        <v>0</v>
      </c>
      <c r="H6" s="57"/>
      <c r="I6" s="40"/>
      <c r="J6" s="40"/>
      <c r="K6" s="40"/>
      <c r="L6" s="40"/>
      <c r="M6" s="40"/>
      <c r="N6" s="40"/>
      <c r="O6" s="40"/>
      <c r="P6" s="60"/>
    </row>
    <row r="7" spans="1:19" ht="20.100000000000001" customHeight="1" x14ac:dyDescent="0.15">
      <c r="A7" s="176"/>
      <c r="B7" s="169" t="s">
        <v>54</v>
      </c>
      <c r="C7" s="168"/>
      <c r="D7" s="59">
        <f>D8+D9+D10</f>
        <v>49672000</v>
      </c>
      <c r="E7" s="59">
        <f>E8+E9+E10</f>
        <v>69684000</v>
      </c>
      <c r="F7" s="59">
        <f t="shared" si="0"/>
        <v>20012000</v>
      </c>
      <c r="G7" s="65">
        <v>0</v>
      </c>
      <c r="H7" s="57"/>
      <c r="I7" s="40"/>
      <c r="J7" s="40"/>
      <c r="K7" s="40"/>
      <c r="L7" s="40"/>
      <c r="M7" s="40"/>
      <c r="N7" s="40"/>
      <c r="O7" s="40"/>
      <c r="P7" s="60"/>
    </row>
    <row r="8" spans="1:19" s="114" customFormat="1" ht="20.100000000000001" customHeight="1" x14ac:dyDescent="0.15">
      <c r="A8" s="176"/>
      <c r="B8" s="201"/>
      <c r="C8" s="66" t="s">
        <v>55</v>
      </c>
      <c r="D8" s="118">
        <v>25000000</v>
      </c>
      <c r="E8" s="118">
        <f>I8*L8</f>
        <v>35000000</v>
      </c>
      <c r="F8" s="59">
        <f t="shared" si="0"/>
        <v>10000000</v>
      </c>
      <c r="G8" s="65"/>
      <c r="H8" s="57" t="s">
        <v>48</v>
      </c>
      <c r="I8" s="40">
        <v>35000000</v>
      </c>
      <c r="J8" s="40" t="s">
        <v>18</v>
      </c>
      <c r="K8" s="40" t="s">
        <v>15</v>
      </c>
      <c r="L8" s="40">
        <v>1</v>
      </c>
      <c r="M8" s="40" t="s">
        <v>14</v>
      </c>
      <c r="N8" s="40"/>
      <c r="O8" s="40"/>
      <c r="P8" s="60"/>
      <c r="Q8" s="107"/>
      <c r="R8" s="107"/>
    </row>
    <row r="9" spans="1:19" ht="20.100000000000001" customHeight="1" x14ac:dyDescent="0.15">
      <c r="A9" s="176"/>
      <c r="B9" s="201"/>
      <c r="C9" s="115" t="s">
        <v>56</v>
      </c>
      <c r="D9" s="118">
        <v>24672000</v>
      </c>
      <c r="E9" s="118">
        <f>SUM((I9*L9)+(I10*L10))</f>
        <v>34684000</v>
      </c>
      <c r="F9" s="59">
        <f t="shared" si="0"/>
        <v>10012000</v>
      </c>
      <c r="G9" s="65">
        <v>0</v>
      </c>
      <c r="H9" s="57" t="s">
        <v>57</v>
      </c>
      <c r="I9" s="40"/>
      <c r="J9" s="40"/>
      <c r="K9" s="40"/>
      <c r="L9" s="40"/>
      <c r="M9" s="40"/>
      <c r="N9" s="40"/>
      <c r="O9" s="40"/>
      <c r="P9" s="60"/>
    </row>
    <row r="10" spans="1:19" s="114" customFormat="1" ht="20.100000000000001" customHeight="1" x14ac:dyDescent="0.15">
      <c r="A10" s="176"/>
      <c r="B10" s="201"/>
      <c r="C10" s="115"/>
      <c r="D10" s="118">
        <v>0</v>
      </c>
      <c r="E10" s="118"/>
      <c r="F10" s="59">
        <f t="shared" si="0"/>
        <v>0</v>
      </c>
      <c r="G10" s="65">
        <v>0</v>
      </c>
      <c r="H10" s="57" t="s">
        <v>62</v>
      </c>
      <c r="I10" s="40">
        <v>34684000</v>
      </c>
      <c r="J10" s="40" t="s">
        <v>18</v>
      </c>
      <c r="K10" s="40" t="s">
        <v>15</v>
      </c>
      <c r="L10" s="40">
        <v>1</v>
      </c>
      <c r="M10" s="40" t="s">
        <v>14</v>
      </c>
      <c r="N10" s="40"/>
      <c r="O10" s="40"/>
      <c r="P10" s="60"/>
      <c r="Q10" s="107"/>
      <c r="R10" s="107"/>
    </row>
    <row r="11" spans="1:19" ht="20.100000000000001" customHeight="1" x14ac:dyDescent="0.15">
      <c r="A11" s="165" t="s">
        <v>10</v>
      </c>
      <c r="B11" s="165"/>
      <c r="C11" s="165"/>
      <c r="D11" s="118">
        <f>D12</f>
        <v>0</v>
      </c>
      <c r="E11" s="118">
        <f>E12</f>
        <v>0</v>
      </c>
      <c r="F11" s="59">
        <f t="shared" si="0"/>
        <v>0</v>
      </c>
      <c r="G11" s="65"/>
      <c r="H11" s="57"/>
      <c r="I11" s="40"/>
      <c r="J11" s="40"/>
      <c r="K11" s="40"/>
      <c r="L11" s="40"/>
      <c r="M11" s="40"/>
      <c r="N11" s="40"/>
      <c r="O11" s="40"/>
      <c r="P11" s="60"/>
    </row>
    <row r="12" spans="1:19" ht="20.100000000000001" customHeight="1" x14ac:dyDescent="0.15">
      <c r="A12" s="116"/>
      <c r="B12" s="167" t="s">
        <v>10</v>
      </c>
      <c r="C12" s="167"/>
      <c r="D12" s="79">
        <f>D13</f>
        <v>0</v>
      </c>
      <c r="E12" s="118">
        <f>E13</f>
        <v>0</v>
      </c>
      <c r="F12" s="59">
        <f t="shared" si="0"/>
        <v>0</v>
      </c>
      <c r="G12" s="64"/>
      <c r="H12" s="80"/>
      <c r="I12" s="40"/>
      <c r="J12" s="40"/>
      <c r="K12" s="40"/>
      <c r="L12" s="40"/>
      <c r="M12" s="40"/>
      <c r="N12" s="40"/>
      <c r="O12" s="43"/>
      <c r="P12" s="77"/>
    </row>
    <row r="13" spans="1:19" ht="20.100000000000001" customHeight="1" x14ac:dyDescent="0.15">
      <c r="A13" s="117"/>
      <c r="B13" s="48"/>
      <c r="C13" s="66" t="s">
        <v>26</v>
      </c>
      <c r="D13" s="47">
        <v>0</v>
      </c>
      <c r="E13" s="47">
        <f>I13*L13</f>
        <v>0</v>
      </c>
      <c r="F13" s="41">
        <f t="shared" si="0"/>
        <v>0</v>
      </c>
      <c r="G13" s="81"/>
      <c r="H13" s="82" t="s">
        <v>26</v>
      </c>
      <c r="I13" s="40">
        <v>0</v>
      </c>
      <c r="J13" s="40" t="s">
        <v>18</v>
      </c>
      <c r="K13" s="40" t="s">
        <v>15</v>
      </c>
      <c r="L13" s="40">
        <v>0</v>
      </c>
      <c r="M13" s="40" t="s">
        <v>14</v>
      </c>
      <c r="N13" s="42"/>
      <c r="O13" s="42"/>
      <c r="P13" s="83"/>
    </row>
    <row r="14" spans="1:19" ht="20.100000000000001" customHeight="1" x14ac:dyDescent="0.15">
      <c r="A14" s="165" t="s">
        <v>7</v>
      </c>
      <c r="B14" s="165"/>
      <c r="C14" s="165"/>
      <c r="D14" s="118">
        <f>D15</f>
        <v>0</v>
      </c>
      <c r="E14" s="118">
        <f>E15</f>
        <v>0</v>
      </c>
      <c r="F14" s="59">
        <f t="shared" si="0"/>
        <v>0</v>
      </c>
      <c r="G14" s="65">
        <v>0</v>
      </c>
      <c r="H14" s="57"/>
      <c r="I14" s="40"/>
      <c r="J14" s="40"/>
      <c r="K14" s="40"/>
      <c r="L14" s="40"/>
      <c r="M14" s="40"/>
      <c r="N14" s="40"/>
      <c r="O14" s="40"/>
      <c r="P14" s="60"/>
    </row>
    <row r="15" spans="1:19" ht="20.100000000000001" customHeight="1" x14ac:dyDescent="0.15">
      <c r="A15" s="116"/>
      <c r="B15" s="167" t="s">
        <v>7</v>
      </c>
      <c r="C15" s="167"/>
      <c r="D15" s="79">
        <f>D16</f>
        <v>0</v>
      </c>
      <c r="E15" s="118">
        <f>E16</f>
        <v>0</v>
      </c>
      <c r="F15" s="59">
        <f t="shared" si="0"/>
        <v>0</v>
      </c>
      <c r="G15" s="64">
        <v>0</v>
      </c>
      <c r="H15" s="80" t="s">
        <v>7</v>
      </c>
      <c r="I15" s="40"/>
      <c r="J15" s="40"/>
      <c r="K15" s="40"/>
      <c r="L15" s="40"/>
      <c r="M15" s="40"/>
      <c r="N15" s="40"/>
      <c r="O15" s="43"/>
      <c r="P15" s="77"/>
    </row>
    <row r="16" spans="1:19" ht="20.100000000000001" customHeight="1" x14ac:dyDescent="0.15">
      <c r="A16" s="117"/>
      <c r="B16" s="48"/>
      <c r="C16" s="66" t="s">
        <v>7</v>
      </c>
      <c r="D16" s="47">
        <v>0</v>
      </c>
      <c r="E16" s="47">
        <f>I16*L16</f>
        <v>0</v>
      </c>
      <c r="F16" s="41">
        <f t="shared" si="0"/>
        <v>0</v>
      </c>
      <c r="G16" s="81">
        <v>0</v>
      </c>
      <c r="H16" s="82" t="s">
        <v>30</v>
      </c>
      <c r="I16" s="40">
        <v>0</v>
      </c>
      <c r="J16" s="40" t="s">
        <v>18</v>
      </c>
      <c r="K16" s="40" t="s">
        <v>15</v>
      </c>
      <c r="L16" s="40">
        <v>0</v>
      </c>
      <c r="M16" s="40" t="s">
        <v>14</v>
      </c>
      <c r="N16" s="42"/>
      <c r="O16" s="42"/>
      <c r="P16" s="83"/>
    </row>
    <row r="17" spans="1:16" ht="20.100000000000001" customHeight="1" x14ac:dyDescent="0.15">
      <c r="A17" s="199" t="s">
        <v>9</v>
      </c>
      <c r="B17" s="200"/>
      <c r="C17" s="168"/>
      <c r="D17" s="84">
        <f>D18</f>
        <v>0</v>
      </c>
      <c r="E17" s="84">
        <f>E19</f>
        <v>0</v>
      </c>
      <c r="F17" s="84">
        <f t="shared" si="0"/>
        <v>0</v>
      </c>
      <c r="G17" s="85">
        <v>0</v>
      </c>
      <c r="H17" s="82"/>
      <c r="I17" s="42"/>
      <c r="J17" s="42"/>
      <c r="K17" s="40"/>
      <c r="L17" s="42"/>
      <c r="M17" s="42"/>
      <c r="N17" s="42"/>
      <c r="O17" s="42"/>
      <c r="P17" s="83"/>
    </row>
    <row r="18" spans="1:16" ht="20.100000000000001" customHeight="1" x14ac:dyDescent="0.15">
      <c r="A18" s="45"/>
      <c r="B18" s="167" t="s">
        <v>9</v>
      </c>
      <c r="C18" s="167"/>
      <c r="D18" s="86">
        <f>D19</f>
        <v>0</v>
      </c>
      <c r="E18" s="86">
        <f>E19</f>
        <v>0</v>
      </c>
      <c r="F18" s="86">
        <f t="shared" si="0"/>
        <v>0</v>
      </c>
      <c r="G18" s="87">
        <v>0</v>
      </c>
      <c r="H18" s="82" t="s">
        <v>9</v>
      </c>
      <c r="I18" s="42"/>
      <c r="J18" s="42"/>
      <c r="K18" s="42"/>
      <c r="L18" s="42"/>
      <c r="M18" s="42"/>
      <c r="N18" s="42"/>
      <c r="O18" s="42"/>
      <c r="P18" s="83"/>
    </row>
    <row r="19" spans="1:16" ht="20.100000000000001" customHeight="1" x14ac:dyDescent="0.15">
      <c r="A19" s="88"/>
      <c r="B19" s="61"/>
      <c r="C19" s="61" t="s">
        <v>29</v>
      </c>
      <c r="D19" s="89">
        <v>0</v>
      </c>
      <c r="E19" s="89">
        <v>0</v>
      </c>
      <c r="F19" s="89">
        <f t="shared" si="0"/>
        <v>0</v>
      </c>
      <c r="G19" s="90">
        <v>0</v>
      </c>
      <c r="H19" s="91" t="s">
        <v>38</v>
      </c>
      <c r="I19" s="46">
        <v>0</v>
      </c>
      <c r="J19" s="46" t="s">
        <v>18</v>
      </c>
      <c r="K19" s="46" t="s">
        <v>15</v>
      </c>
      <c r="L19" s="46">
        <v>0</v>
      </c>
      <c r="M19" s="46" t="s">
        <v>14</v>
      </c>
      <c r="N19" s="46"/>
      <c r="O19" s="46"/>
      <c r="P19" s="92"/>
    </row>
    <row r="20" spans="1:16" ht="20.100000000000001" customHeight="1" x14ac:dyDescent="0.15"/>
  </sheetData>
  <mergeCells count="17">
    <mergeCell ref="A17:C17"/>
    <mergeCell ref="B18:C18"/>
    <mergeCell ref="A6:C6"/>
    <mergeCell ref="A7:A10"/>
    <mergeCell ref="B7:C7"/>
    <mergeCell ref="B8:B10"/>
    <mergeCell ref="A11:C11"/>
    <mergeCell ref="B12:C12"/>
    <mergeCell ref="A14:C14"/>
    <mergeCell ref="B15:C15"/>
    <mergeCell ref="A5:C5"/>
    <mergeCell ref="A1:P1"/>
    <mergeCell ref="A3:C3"/>
    <mergeCell ref="H3:P4"/>
    <mergeCell ref="F3:G3"/>
    <mergeCell ref="D3:D4"/>
    <mergeCell ref="E3:E4"/>
  </mergeCells>
  <phoneticPr fontId="20" type="noConversion"/>
  <pageMargins left="0.78740157480314965" right="0.78740157480314965" top="0.98425196850393704" bottom="0.98425196850393704" header="0.51181102362204722" footer="0.51181102362204722"/>
  <pageSetup paperSize="9" scale="80" firstPageNumber="4" orientation="landscape" useFirstPageNumber="1" r:id="rId1"/>
  <headerFooter>
    <oddFooter>&amp;C&amp;"굴림,보통"&amp;9 &amp;R&amp;"굴림,보통"&amp;9참좋은재가노인돌봄센터(2021.11.30)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19"/>
  <sheetViews>
    <sheetView showGridLines="0" view="pageBreakPreview" zoomScale="120" zoomScaleNormal="100" zoomScaleSheetLayoutView="120" workbookViewId="0">
      <selection activeCell="C9" sqref="C9"/>
    </sheetView>
  </sheetViews>
  <sheetFormatPr defaultRowHeight="13.5" x14ac:dyDescent="0.15"/>
  <cols>
    <col min="1" max="2" width="14.88671875" style="12" customWidth="1"/>
    <col min="3" max="5" width="14.5546875" style="12" customWidth="1"/>
    <col min="8" max="8" width="10.5546875" bestFit="1" customWidth="1"/>
  </cols>
  <sheetData>
    <row r="1" spans="1:8" ht="39" customHeight="1" x14ac:dyDescent="0.15">
      <c r="A1" s="218" t="s">
        <v>22</v>
      </c>
      <c r="B1" s="218"/>
      <c r="C1" s="218"/>
      <c r="D1" s="218"/>
      <c r="E1" s="218"/>
    </row>
    <row r="2" spans="1:8" ht="21" customHeight="1" x14ac:dyDescent="0.15">
      <c r="A2" s="38" t="s">
        <v>70</v>
      </c>
      <c r="B2" s="38"/>
      <c r="C2" s="38"/>
      <c r="D2" s="38"/>
      <c r="E2" s="38"/>
    </row>
    <row r="3" spans="1:8" ht="21" customHeight="1" x14ac:dyDescent="0.15">
      <c r="A3" s="38" t="s">
        <v>40</v>
      </c>
      <c r="B3" s="38"/>
      <c r="C3" s="38"/>
      <c r="D3" s="38"/>
      <c r="E3" s="38"/>
    </row>
    <row r="4" spans="1:8" ht="14.25" customHeight="1" thickBot="1" x14ac:dyDescent="0.2">
      <c r="A4" s="109"/>
      <c r="B4" s="109"/>
      <c r="C4" s="109"/>
      <c r="D4" s="109"/>
      <c r="E4" s="54" t="s">
        <v>43</v>
      </c>
    </row>
    <row r="5" spans="1:8" ht="21" customHeight="1" thickBot="1" x14ac:dyDescent="0.2">
      <c r="A5" s="208" t="s">
        <v>66</v>
      </c>
      <c r="B5" s="216" t="s">
        <v>67</v>
      </c>
      <c r="C5" s="157" t="s">
        <v>63</v>
      </c>
      <c r="D5" s="157" t="s">
        <v>89</v>
      </c>
      <c r="E5" s="110" t="s">
        <v>28</v>
      </c>
    </row>
    <row r="6" spans="1:8" ht="21" customHeight="1" thickTop="1" thickBot="1" x14ac:dyDescent="0.2">
      <c r="A6" s="209"/>
      <c r="B6" s="217"/>
      <c r="C6" s="158" t="s">
        <v>75</v>
      </c>
      <c r="D6" s="35" t="s">
        <v>87</v>
      </c>
      <c r="E6" s="111" t="s">
        <v>11</v>
      </c>
    </row>
    <row r="7" spans="1:8" ht="22.5" customHeight="1" thickTop="1" x14ac:dyDescent="0.15">
      <c r="A7" s="220" t="s">
        <v>90</v>
      </c>
      <c r="B7" s="223" t="s">
        <v>91</v>
      </c>
      <c r="C7" s="95">
        <f>세입예산!D12</f>
        <v>29659777</v>
      </c>
      <c r="D7" s="95">
        <f>세입예산!E12</f>
        <v>49672000</v>
      </c>
      <c r="E7" s="224">
        <f>세입예산!F12</f>
        <v>20012223</v>
      </c>
    </row>
    <row r="8" spans="1:8" ht="22.5" customHeight="1" x14ac:dyDescent="0.15">
      <c r="A8" s="221"/>
      <c r="B8" s="211"/>
      <c r="C8" s="202" t="s">
        <v>95</v>
      </c>
      <c r="D8" s="203"/>
      <c r="E8" s="204"/>
    </row>
    <row r="9" spans="1:8" ht="22.5" customHeight="1" x14ac:dyDescent="0.15">
      <c r="A9" s="222" t="s">
        <v>92</v>
      </c>
      <c r="B9" s="210" t="s">
        <v>93</v>
      </c>
      <c r="C9" s="26">
        <f>세입예산!D15</f>
        <v>12223</v>
      </c>
      <c r="D9" s="26">
        <f>세입예산!E15</f>
        <v>12000</v>
      </c>
      <c r="E9" s="225">
        <f>세입예산!F15</f>
        <v>-223</v>
      </c>
    </row>
    <row r="10" spans="1:8" ht="22.5" customHeight="1" thickBot="1" x14ac:dyDescent="0.2">
      <c r="A10" s="226"/>
      <c r="B10" s="227"/>
      <c r="C10" s="228" t="s">
        <v>94</v>
      </c>
      <c r="D10" s="228"/>
      <c r="E10" s="229"/>
    </row>
    <row r="11" spans="1:8" ht="22.5" customHeight="1" x14ac:dyDescent="0.15">
      <c r="A11" s="7"/>
      <c r="B11" s="7"/>
      <c r="C11" s="8"/>
      <c r="D11" s="9"/>
      <c r="E11" s="9"/>
    </row>
    <row r="12" spans="1:8" ht="22.5" customHeight="1" thickBot="1" x14ac:dyDescent="0.2">
      <c r="A12" s="219" t="s">
        <v>44</v>
      </c>
      <c r="B12" s="219"/>
      <c r="C12" s="219" t="s">
        <v>40</v>
      </c>
      <c r="D12" s="219" t="s">
        <v>40</v>
      </c>
      <c r="E12" s="219"/>
    </row>
    <row r="13" spans="1:8" ht="20.25" customHeight="1" thickBot="1" x14ac:dyDescent="0.2">
      <c r="A13" s="208" t="s">
        <v>66</v>
      </c>
      <c r="B13" s="216" t="s">
        <v>67</v>
      </c>
      <c r="C13" s="157" t="s">
        <v>73</v>
      </c>
      <c r="D13" s="157" t="s">
        <v>88</v>
      </c>
      <c r="E13" s="110" t="s">
        <v>28</v>
      </c>
      <c r="H13" s="52"/>
    </row>
    <row r="14" spans="1:8" ht="20.25" customHeight="1" thickTop="1" thickBot="1" x14ac:dyDescent="0.2">
      <c r="A14" s="209"/>
      <c r="B14" s="217"/>
      <c r="C14" s="158" t="s">
        <v>74</v>
      </c>
      <c r="D14" s="35" t="s">
        <v>86</v>
      </c>
      <c r="E14" s="112" t="s">
        <v>11</v>
      </c>
    </row>
    <row r="15" spans="1:8" ht="22.5" customHeight="1" thickTop="1" x14ac:dyDescent="0.15">
      <c r="A15" s="205" t="s">
        <v>61</v>
      </c>
      <c r="B15" s="212" t="s">
        <v>68</v>
      </c>
      <c r="C15" s="22">
        <f>세출예산!D8</f>
        <v>25000000</v>
      </c>
      <c r="D15" s="22">
        <f>세출예산!E8</f>
        <v>35000000</v>
      </c>
      <c r="E15" s="113">
        <f>D15-C15</f>
        <v>10000000</v>
      </c>
    </row>
    <row r="16" spans="1:8" ht="22.5" customHeight="1" x14ac:dyDescent="0.15">
      <c r="A16" s="206"/>
      <c r="B16" s="213"/>
      <c r="C16" s="202" t="s">
        <v>79</v>
      </c>
      <c r="D16" s="203"/>
      <c r="E16" s="204"/>
    </row>
    <row r="17" spans="1:5" ht="22.5" customHeight="1" x14ac:dyDescent="0.15">
      <c r="A17" s="206"/>
      <c r="B17" s="214" t="s">
        <v>69</v>
      </c>
      <c r="C17" s="22">
        <f>세출예산!D9</f>
        <v>24672000</v>
      </c>
      <c r="D17" s="22">
        <f>세출예산!E9</f>
        <v>34684000</v>
      </c>
      <c r="E17" s="113">
        <f>D17-C17</f>
        <v>10012000</v>
      </c>
    </row>
    <row r="18" spans="1:5" ht="22.5" customHeight="1" thickBot="1" x14ac:dyDescent="0.2">
      <c r="A18" s="207"/>
      <c r="B18" s="215"/>
      <c r="C18" s="230" t="s">
        <v>79</v>
      </c>
      <c r="D18" s="231"/>
      <c r="E18" s="232"/>
    </row>
    <row r="19" spans="1:5" x14ac:dyDescent="0.15">
      <c r="A19" s="11"/>
      <c r="B19" s="11"/>
    </row>
  </sheetData>
  <mergeCells count="17">
    <mergeCell ref="A1:E1"/>
    <mergeCell ref="A12:E12"/>
    <mergeCell ref="A5:A6"/>
    <mergeCell ref="B5:B6"/>
    <mergeCell ref="C8:E8"/>
    <mergeCell ref="A7:A8"/>
    <mergeCell ref="A9:A10"/>
    <mergeCell ref="B7:B8"/>
    <mergeCell ref="C16:E16"/>
    <mergeCell ref="C10:E10"/>
    <mergeCell ref="A15:A18"/>
    <mergeCell ref="C18:E18"/>
    <mergeCell ref="A13:A14"/>
    <mergeCell ref="B9:B10"/>
    <mergeCell ref="B15:B16"/>
    <mergeCell ref="B17:B18"/>
    <mergeCell ref="B13:B14"/>
  </mergeCells>
  <phoneticPr fontId="20" type="noConversion"/>
  <pageMargins left="0.78740157480314965" right="0.74803149606299213" top="0.98425196850393704" bottom="0.98425196850393704" header="0.51181102362204722" footer="0.51181102362204722"/>
  <pageSetup paperSize="9" scale="99" firstPageNumber="5" orientation="portrait" useFirstPageNumber="1" r:id="rId1"/>
  <headerFooter>
    <oddFooter>&amp;C&amp;"굴림,보통"&amp;9 &amp;R&amp;"굴림,보통"&amp;9참좋은재가노인돌봄센터(2021.11.30)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6</vt:i4>
      </vt:variant>
      <vt:variant>
        <vt:lpstr>이름 지정된 범위</vt:lpstr>
      </vt:variant>
      <vt:variant>
        <vt:i4>8</vt:i4>
      </vt:variant>
    </vt:vector>
  </HeadingPairs>
  <TitlesOfParts>
    <vt:vector size="14" baseType="lpstr">
      <vt:lpstr>표지</vt:lpstr>
      <vt:lpstr>예산총칙</vt:lpstr>
      <vt:lpstr>추경예산총괄</vt:lpstr>
      <vt:lpstr>세입예산</vt:lpstr>
      <vt:lpstr>세출예산</vt:lpstr>
      <vt:lpstr>예산증감내용</vt:lpstr>
      <vt:lpstr>세입예산!Consolidate_Area</vt:lpstr>
      <vt:lpstr>세출예산!Consolidate_Area</vt:lpstr>
      <vt:lpstr>예산증감내용!Consolidate_Area</vt:lpstr>
      <vt:lpstr>추경예산총괄!Consolidate_Area</vt:lpstr>
      <vt:lpstr>표지!Consolidate_Area</vt:lpstr>
      <vt:lpstr>세입예산!Print_Area</vt:lpstr>
      <vt:lpstr>세출예산!Print_Area</vt:lpstr>
      <vt:lpstr>예산증감내용!Print_Area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 PC</dc:creator>
  <cp:lastModifiedBy>USER</cp:lastModifiedBy>
  <cp:revision>56</cp:revision>
  <cp:lastPrinted>2021-11-30T04:45:32Z</cp:lastPrinted>
  <dcterms:created xsi:type="dcterms:W3CDTF">2016-12-07T07:13:09Z</dcterms:created>
  <dcterms:modified xsi:type="dcterms:W3CDTF">2021-11-30T04:48:05Z</dcterms:modified>
</cp:coreProperties>
</file>